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C\Desktop\Richelle-Fdp (1st Q)-2021\"/>
    </mc:Choice>
  </mc:AlternateContent>
  <bookViews>
    <workbookView xWindow="-120" yWindow="-120" windowWidth="20730" windowHeight="11160"/>
  </bookViews>
  <sheets>
    <sheet name="1stqtr2021" sheetId="1" r:id="rId1"/>
  </sheets>
  <calcPr calcId="162913"/>
</workbook>
</file>

<file path=xl/calcChain.xml><?xml version="1.0" encoding="utf-8"?>
<calcChain xmlns="http://schemas.openxmlformats.org/spreadsheetml/2006/main">
  <c r="G125" i="1" l="1"/>
  <c r="G110" i="1"/>
  <c r="G43" i="1"/>
  <c r="G32" i="1"/>
  <c r="C148" i="1"/>
  <c r="C147" i="1"/>
  <c r="C131" i="1"/>
  <c r="F131" i="1" s="1"/>
  <c r="C130" i="1"/>
  <c r="F130" i="1" s="1"/>
  <c r="C129" i="1"/>
  <c r="F129" i="1" s="1"/>
  <c r="C128" i="1"/>
  <c r="F128" i="1" s="1"/>
  <c r="C127" i="1"/>
  <c r="F127" i="1" s="1"/>
  <c r="C126" i="1"/>
  <c r="F126" i="1" s="1"/>
  <c r="C125" i="1"/>
  <c r="C124" i="1"/>
  <c r="F124" i="1" s="1"/>
  <c r="C123" i="1"/>
  <c r="F123" i="1" s="1"/>
  <c r="C122" i="1"/>
  <c r="F122" i="1" s="1"/>
  <c r="C121" i="1"/>
  <c r="F121" i="1" s="1"/>
  <c r="C120" i="1"/>
  <c r="F120" i="1" s="1"/>
  <c r="C117" i="1"/>
  <c r="F117" i="1" s="1"/>
  <c r="C116" i="1"/>
  <c r="F116" i="1" s="1"/>
  <c r="C115" i="1"/>
  <c r="F115" i="1" s="1"/>
  <c r="C114" i="1"/>
  <c r="F114" i="1" s="1"/>
  <c r="C110" i="1"/>
  <c r="C102" i="1"/>
  <c r="F102" i="1" s="1"/>
  <c r="C100" i="1"/>
  <c r="F100" i="1" s="1"/>
  <c r="C97" i="1"/>
  <c r="F97" i="1" s="1"/>
  <c r="C94" i="1"/>
  <c r="F94" i="1" s="1"/>
  <c r="C91" i="1"/>
  <c r="F91" i="1" s="1"/>
  <c r="C88" i="1"/>
  <c r="C86" i="1"/>
  <c r="C83" i="1"/>
  <c r="C79" i="1"/>
  <c r="C76" i="1"/>
  <c r="C69" i="1"/>
  <c r="F69" i="1" s="1"/>
  <c r="C67" i="1"/>
  <c r="C65" i="1"/>
  <c r="C62" i="1"/>
  <c r="C53" i="1"/>
  <c r="F53" i="1" s="1"/>
  <c r="C52" i="1"/>
  <c r="F52" i="1" s="1"/>
  <c r="C51" i="1"/>
  <c r="F51" i="1" s="1"/>
  <c r="C50" i="1"/>
  <c r="F50" i="1" s="1"/>
  <c r="C49" i="1"/>
  <c r="F49" i="1" s="1"/>
  <c r="C48" i="1"/>
  <c r="F48" i="1" s="1"/>
  <c r="C47" i="1"/>
  <c r="F47" i="1" s="1"/>
  <c r="C44" i="1"/>
  <c r="F44" i="1" s="1"/>
  <c r="C43" i="1"/>
  <c r="C42" i="1"/>
  <c r="F42" i="1" s="1"/>
  <c r="C41" i="1"/>
  <c r="F41" i="1" s="1"/>
  <c r="C35" i="1"/>
  <c r="F35" i="1" s="1"/>
  <c r="C34" i="1"/>
  <c r="F34" i="1" s="1"/>
  <c r="C33" i="1"/>
  <c r="F33" i="1" s="1"/>
  <c r="C32" i="1"/>
  <c r="C31" i="1"/>
  <c r="F31" i="1" s="1"/>
  <c r="C30" i="1"/>
  <c r="F30" i="1" s="1"/>
  <c r="C29" i="1"/>
  <c r="F29" i="1" s="1"/>
  <c r="C25" i="1"/>
  <c r="F25" i="1" s="1"/>
  <c r="C24" i="1"/>
  <c r="F24" i="1" s="1"/>
  <c r="C23" i="1"/>
  <c r="F23" i="1" s="1"/>
  <c r="C22" i="1"/>
  <c r="F22" i="1" s="1"/>
  <c r="C21" i="1"/>
  <c r="F21" i="1" s="1"/>
  <c r="C20" i="1"/>
  <c r="F20" i="1" s="1"/>
  <c r="C19" i="1"/>
  <c r="F19" i="1" s="1"/>
  <c r="C18" i="1"/>
  <c r="F18" i="1" s="1"/>
  <c r="C17" i="1"/>
  <c r="F17" i="1" s="1"/>
  <c r="F125" i="1" l="1"/>
  <c r="F32" i="1"/>
  <c r="F110" i="1"/>
  <c r="F43" i="1"/>
  <c r="B176" i="1"/>
  <c r="F148" i="1"/>
  <c r="F147" i="1"/>
  <c r="C136" i="1"/>
  <c r="F88" i="1"/>
  <c r="F86" i="1"/>
  <c r="F83" i="1"/>
  <c r="C81" i="1"/>
  <c r="F81" i="1" s="1"/>
  <c r="F76" i="1"/>
  <c r="F67" i="1"/>
  <c r="F62" i="1"/>
  <c r="C59" i="1"/>
  <c r="F59" i="1" l="1"/>
  <c r="B177" i="1"/>
  <c r="F136" i="1"/>
  <c r="B178" i="1"/>
  <c r="F79" i="1"/>
  <c r="J79" i="1"/>
  <c r="D196" i="1"/>
  <c r="K22" i="1"/>
  <c r="D195" i="1"/>
  <c r="F65" i="1"/>
  <c r="B179" i="1" l="1"/>
  <c r="D197" i="1"/>
</calcChain>
</file>

<file path=xl/sharedStrings.xml><?xml version="1.0" encoding="utf-8"?>
<sst xmlns="http://schemas.openxmlformats.org/spreadsheetml/2006/main" count="312" uniqueCount="122">
  <si>
    <t>FDP Form 7 - 20% Component of the IRA Utilization</t>
  </si>
  <si>
    <t>20% COMPONENT OF THE IRA UTILIZATION</t>
  </si>
  <si>
    <t>Program or Project</t>
  </si>
  <si>
    <t>Location</t>
  </si>
  <si>
    <t xml:space="preserve">Total Cost </t>
  </si>
  <si>
    <t>Date Started</t>
  </si>
  <si>
    <t xml:space="preserve">Target </t>
  </si>
  <si>
    <t>Completion</t>
  </si>
  <si>
    <t>Date</t>
  </si>
  <si>
    <t>Project Status</t>
  </si>
  <si>
    <t>% of</t>
  </si>
  <si>
    <t xml:space="preserve">Completion </t>
  </si>
  <si>
    <t>Total Cost</t>
  </si>
  <si>
    <t>Incurred to Date</t>
  </si>
  <si>
    <t>Extensions, if</t>
  </si>
  <si>
    <t>Remarks</t>
  </si>
  <si>
    <t>No. of</t>
  </si>
  <si>
    <t>any</t>
  </si>
  <si>
    <t>I. Social Development</t>
  </si>
  <si>
    <t>Miagao, Iloilo</t>
  </si>
  <si>
    <t>II. Economic Development</t>
  </si>
  <si>
    <t>III. Environmental Management</t>
  </si>
  <si>
    <t>We hereby certify that we have reviewed the contents and hereby attest to the veracity and</t>
  </si>
  <si>
    <t>correctness of the data or information contained in this document.</t>
  </si>
  <si>
    <t>Municipal Mayor</t>
  </si>
  <si>
    <t xml:space="preserve"> </t>
  </si>
  <si>
    <t>with PR-</t>
  </si>
  <si>
    <t>Social Dev't</t>
  </si>
  <si>
    <t xml:space="preserve">    1. Purchase/Construction and Improvement of Government Facilities-Social Development</t>
  </si>
  <si>
    <t xml:space="preserve">     1. Agriculture and Fishery Development</t>
  </si>
  <si>
    <t xml:space="preserve">         1.1Construction/Rehabilitation of Irrigation Facilities</t>
  </si>
  <si>
    <t xml:space="preserve">     2. Purchase/Construction and Improvement of Government Facilities-Economic Development</t>
  </si>
  <si>
    <r>
      <t xml:space="preserve">Province, City or </t>
    </r>
    <r>
      <rPr>
        <b/>
        <sz val="10"/>
        <color theme="1"/>
        <rFont val="Times New Roman"/>
        <family val="1"/>
      </rPr>
      <t>Municipality</t>
    </r>
    <r>
      <rPr>
        <sz val="10"/>
        <color theme="1"/>
        <rFont val="Times New Roman"/>
        <family val="1"/>
      </rPr>
      <t xml:space="preserve">: </t>
    </r>
    <r>
      <rPr>
        <b/>
        <u/>
        <sz val="10"/>
        <color theme="1"/>
        <rFont val="Times New Roman"/>
        <family val="1"/>
      </rPr>
      <t>MIAGAO</t>
    </r>
  </si>
  <si>
    <t>not implemented</t>
  </si>
  <si>
    <t>Economic Dev't</t>
  </si>
  <si>
    <t>Environmental Mgmt</t>
  </si>
  <si>
    <t>completed</t>
  </si>
  <si>
    <r>
      <t xml:space="preserve">FOR THE </t>
    </r>
    <r>
      <rPr>
        <b/>
        <u/>
        <sz val="10"/>
        <color theme="1"/>
        <rFont val="Times New Roman"/>
        <family val="1"/>
      </rPr>
      <t xml:space="preserve">FIRST </t>
    </r>
    <r>
      <rPr>
        <b/>
        <sz val="10"/>
        <color theme="1"/>
        <rFont val="Times New Roman"/>
        <family val="1"/>
      </rPr>
      <t xml:space="preserve">QUARTER, CY </t>
    </r>
    <r>
      <rPr>
        <b/>
        <u/>
        <sz val="10"/>
        <color theme="1"/>
        <rFont val="Times New Roman"/>
        <family val="1"/>
      </rPr>
      <t>2021</t>
    </r>
  </si>
  <si>
    <t xml:space="preserve">       1. Assistance to Barangays</t>
  </si>
  <si>
    <t xml:space="preserve">              a. Construction/Rehabilitation of Manpower </t>
  </si>
  <si>
    <t xml:space="preserve">                    Development Center (Barangay Plaza)</t>
  </si>
  <si>
    <t xml:space="preserve">                  1. Barangay Alimodias</t>
  </si>
  <si>
    <t xml:space="preserve">                  2. Barangay Nam-o Sur</t>
  </si>
  <si>
    <t xml:space="preserve">                  3. Barangay Baraclayan</t>
  </si>
  <si>
    <t xml:space="preserve">                  5. Barangay Narorogan</t>
  </si>
  <si>
    <t xml:space="preserve">                  6. Barangay Bacolod</t>
  </si>
  <si>
    <t xml:space="preserve">                  7. Barangay Pudpud (2 Sitios)</t>
  </si>
  <si>
    <t xml:space="preserve">                  8. Barangay Kirayan Tacas</t>
  </si>
  <si>
    <t xml:space="preserve">                  9. Barangay Olango</t>
  </si>
  <si>
    <t xml:space="preserve">              b. Construction/Rehabilitation of Multi-Purpose Hall/</t>
  </si>
  <si>
    <t xml:space="preserve">                    Building</t>
  </si>
  <si>
    <t xml:space="preserve">                  3. Barangay Ubos Ilawod</t>
  </si>
  <si>
    <t xml:space="preserve">                  4. Barangay Cubay</t>
  </si>
  <si>
    <t xml:space="preserve">                  9. Barangay Cabunotan</t>
  </si>
  <si>
    <t xml:space="preserve">                  10. Barangay Tan-agan</t>
  </si>
  <si>
    <t xml:space="preserve">                  11. Barangay Tigmalapad</t>
  </si>
  <si>
    <t xml:space="preserve">              c. Construction/Rehabilitation of Water Supply System</t>
  </si>
  <si>
    <t xml:space="preserve">                  1. Barangay Ilog-ilog</t>
  </si>
  <si>
    <t xml:space="preserve">                  2. Barangay Awang</t>
  </si>
  <si>
    <t xml:space="preserve">                  3. Barangay Malagyan</t>
  </si>
  <si>
    <t xml:space="preserve">                  4. Barangay Bolocaue</t>
  </si>
  <si>
    <t xml:space="preserve">                  5. Barangay Igsoligue</t>
  </si>
  <si>
    <t xml:space="preserve">                  6. Barangay Potrido</t>
  </si>
  <si>
    <t xml:space="preserve">                  7. Barangay Buenavista Norte</t>
  </si>
  <si>
    <t xml:space="preserve">       2.2 Construction of Igdalaquit Overflow Bridge</t>
  </si>
  <si>
    <t xml:space="preserve">         2.1 Construction of UPV Miagao Circumferential Road</t>
  </si>
  <si>
    <t xml:space="preserve">       2.3 Rehabilitation of Diday-Tambong Road</t>
  </si>
  <si>
    <t xml:space="preserve">       2.4 Opening of Buenavista Norte-San Fernando Road</t>
  </si>
  <si>
    <t xml:space="preserve">               Hanging Bridge</t>
  </si>
  <si>
    <t xml:space="preserve">       2.6 Construction of Dalije Overflow Bridge</t>
  </si>
  <si>
    <t xml:space="preserve">       2.7 Construction of Cabalaunan Hanging Bridge</t>
  </si>
  <si>
    <t xml:space="preserve">       2.8 Construction of Public Market Building (Drainage </t>
  </si>
  <si>
    <t xml:space="preserve">                  System, Pavement, Fencing)</t>
  </si>
  <si>
    <t xml:space="preserve">       2.9 Fencing and Concreting of Pavement of Food Terminal</t>
  </si>
  <si>
    <t xml:space="preserve">       2.10 Concreting of Road to Evacuation Center at </t>
  </si>
  <si>
    <t xml:space="preserve">                 Barangay Baybay Norte</t>
  </si>
  <si>
    <t xml:space="preserve">       2.11 Construction of Fence/Enclosure of Evacuation </t>
  </si>
  <si>
    <t xml:space="preserve">                   Center at Baybay Norte</t>
  </si>
  <si>
    <t xml:space="preserve">       2.13 Completion of Evacuation Center at Kirayan Tacas</t>
  </si>
  <si>
    <t xml:space="preserve">                 (Water System, Pavements, Electricals, etc.)</t>
  </si>
  <si>
    <t xml:space="preserve">       2.14 Construction of Stairs with Railings at Bugsukan Falls</t>
  </si>
  <si>
    <t xml:space="preserve">       2.15 Construction of Access Road (Igtuba-ISAT-U)</t>
  </si>
  <si>
    <t xml:space="preserve">       2.16 Loan Amortizaion - Market</t>
  </si>
  <si>
    <t xml:space="preserve">       2.17 Assistance to Barangays</t>
  </si>
  <si>
    <t xml:space="preserve">              a. Construction/Rehabilitation of Hanging Bridge</t>
  </si>
  <si>
    <r>
      <t xml:space="preserve">                  1. Barangay Olango</t>
    </r>
    <r>
      <rPr>
        <i/>
        <sz val="10"/>
        <rFont val="Times New Roman"/>
        <family val="1"/>
      </rPr>
      <t xml:space="preserve"> (Footbridge)</t>
    </r>
  </si>
  <si>
    <r>
      <t xml:space="preserve">                  1. Barangay Nam-o Norte </t>
    </r>
    <r>
      <rPr>
        <i/>
        <sz val="10"/>
        <rFont val="Times New Roman"/>
        <family val="1"/>
      </rPr>
      <t>(covered gym)</t>
    </r>
  </si>
  <si>
    <r>
      <t xml:space="preserve">                  4. Barangay Tigmalapad </t>
    </r>
    <r>
      <rPr>
        <i/>
        <sz val="10"/>
        <color theme="1"/>
        <rFont val="Times New Roman"/>
        <family val="1"/>
      </rPr>
      <t>(Health Center)</t>
    </r>
  </si>
  <si>
    <r>
      <t xml:space="preserve">                  5. Barangay San Jose </t>
    </r>
    <r>
      <rPr>
        <i/>
        <sz val="10"/>
        <color theme="1"/>
        <rFont val="Times New Roman"/>
        <family val="1"/>
      </rPr>
      <t>(Day Care Center)</t>
    </r>
  </si>
  <si>
    <r>
      <t xml:space="preserve">                  6. Barangay Bacauan </t>
    </r>
    <r>
      <rPr>
        <i/>
        <sz val="10"/>
        <color theme="1"/>
        <rFont val="Times New Roman"/>
        <family val="1"/>
      </rPr>
      <t>(Day Care Center)</t>
    </r>
  </si>
  <si>
    <r>
      <t xml:space="preserve">                  7. Barangay Maninila </t>
    </r>
    <r>
      <rPr>
        <i/>
        <sz val="10"/>
        <color theme="1"/>
        <rFont val="Times New Roman"/>
        <family val="1"/>
      </rPr>
      <t>(Day Care Center)</t>
    </r>
  </si>
  <si>
    <r>
      <t xml:space="preserve">                  8. Barangay Narorogan </t>
    </r>
    <r>
      <rPr>
        <i/>
        <sz val="10"/>
        <rFont val="Times New Roman"/>
        <family val="1"/>
      </rPr>
      <t>(Tanod Outpost)</t>
    </r>
  </si>
  <si>
    <t xml:space="preserve">                  2. Barangay Cagbang</t>
  </si>
  <si>
    <t xml:space="preserve">                  3. Barangay Bariri</t>
  </si>
  <si>
    <t xml:space="preserve">                  4. Barangay Oya-oy</t>
  </si>
  <si>
    <t xml:space="preserve">              b. Construction/Rehabilitation of Roads and Footwalk</t>
  </si>
  <si>
    <r>
      <t xml:space="preserve">                  1. Barangay Igcabidio</t>
    </r>
    <r>
      <rPr>
        <i/>
        <sz val="10"/>
        <rFont val="Times New Roman"/>
        <family val="1"/>
      </rPr>
      <t xml:space="preserve"> (Footwalk)</t>
    </r>
  </si>
  <si>
    <r>
      <t xml:space="preserve">                  2. Barangay Cabalaunan </t>
    </r>
    <r>
      <rPr>
        <i/>
        <sz val="10"/>
        <color theme="1"/>
        <rFont val="Times New Roman"/>
        <family val="1"/>
      </rPr>
      <t>(Footwalk)</t>
    </r>
  </si>
  <si>
    <r>
      <t xml:space="preserve">                  3. Barangay Naulid </t>
    </r>
    <r>
      <rPr>
        <i/>
        <sz val="10"/>
        <rFont val="Times New Roman"/>
        <family val="1"/>
      </rPr>
      <t>(Footwalk)</t>
    </r>
  </si>
  <si>
    <r>
      <t xml:space="preserve">                  4. Barangay Cagbang </t>
    </r>
    <r>
      <rPr>
        <i/>
        <sz val="10"/>
        <color theme="1"/>
        <rFont val="Times New Roman"/>
        <family val="1"/>
      </rPr>
      <t>(Footwalk)</t>
    </r>
  </si>
  <si>
    <r>
      <t xml:space="preserve">                  5. Barangay Tig-amaga </t>
    </r>
    <r>
      <rPr>
        <i/>
        <sz val="10"/>
        <color theme="1"/>
        <rFont val="Times New Roman"/>
        <family val="1"/>
      </rPr>
      <t>(Footwalk)</t>
    </r>
  </si>
  <si>
    <r>
      <t xml:space="preserve">                  6. Barangay Cubay </t>
    </r>
    <r>
      <rPr>
        <i/>
        <sz val="10"/>
        <color theme="1"/>
        <rFont val="Times New Roman"/>
        <family val="1"/>
      </rPr>
      <t>(Footwalk)</t>
    </r>
  </si>
  <si>
    <r>
      <t xml:space="preserve">                  7. Barangay Bolocaue </t>
    </r>
    <r>
      <rPr>
        <i/>
        <sz val="10"/>
        <color theme="1"/>
        <rFont val="Times New Roman"/>
        <family val="1"/>
      </rPr>
      <t>(Footwalk)</t>
    </r>
  </si>
  <si>
    <t xml:space="preserve">                  8. Barangay Dalije</t>
  </si>
  <si>
    <t xml:space="preserve">                  10. Barangay Damilisan</t>
  </si>
  <si>
    <t xml:space="preserve">                  9. Barangay Bagumbayan</t>
  </si>
  <si>
    <t xml:space="preserve">                  11. Barangay Bacauan</t>
  </si>
  <si>
    <t xml:space="preserve">                  12. Barangay Pungtod Monteclaro</t>
  </si>
  <si>
    <t xml:space="preserve">      1. Purchase of Pyrolysis Machine</t>
  </si>
  <si>
    <t xml:space="preserve">      2. Assistance to Barangays</t>
  </si>
  <si>
    <t xml:space="preserve">              a. Construction of Sea/River Wall Protection/Gabion</t>
  </si>
  <si>
    <t xml:space="preserve">                   a.1 Barangay Bugtong Naulid</t>
  </si>
  <si>
    <t xml:space="preserve">                   a.2 Barangay Mambatad</t>
  </si>
  <si>
    <t>Php5,000,000.00</t>
  </si>
  <si>
    <t>Php3,000,000.00</t>
  </si>
  <si>
    <t xml:space="preserve">       2.5 Construction of Calagtangan-Buenvaista Norte </t>
  </si>
  <si>
    <t xml:space="preserve">       2.12 Construction of Fence of Evacuation </t>
  </si>
  <si>
    <t xml:space="preserve">                   Center at Kirayan Tacas</t>
  </si>
  <si>
    <r>
      <t xml:space="preserve">                  2. Barangay Durog </t>
    </r>
    <r>
      <rPr>
        <i/>
        <sz val="10"/>
        <color theme="1"/>
        <rFont val="Times New Roman"/>
        <family val="1"/>
      </rPr>
      <t>(Multi-Purpose Hall)</t>
    </r>
  </si>
  <si>
    <t xml:space="preserve">                Municipal Budget Officer</t>
  </si>
  <si>
    <t xml:space="preserve">   ( Sgd.) JANE N. VALENZUELA</t>
  </si>
  <si>
    <t xml:space="preserve">        ( Sgd.) MACARIO N. NAPULAN, M.D.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</si>
</sst>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[$-409]mmmm\ d\,\ 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i/>
      <sz val="9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i/>
      <sz val="10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u val="singleAccounting"/>
      <sz val="10"/>
      <color theme="1"/>
      <name val="Times New Roman"/>
      <family val="1"/>
    </font>
    <font>
      <i/>
      <sz val="8"/>
      <color theme="1"/>
      <name val="Times New Roman"/>
      <family val="1"/>
    </font>
    <font>
      <sz val="9.3000000000000007"/>
      <name val="Times New Roman"/>
      <family val="1"/>
    </font>
    <font>
      <b/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2">
    <xf numFmtId="0" fontId="0" fillId="0" borderId="0" xfId="0"/>
    <xf numFmtId="0" fontId="0" fillId="0" borderId="6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7" xfId="0" applyBorder="1"/>
    <xf numFmtId="0" fontId="0" fillId="0" borderId="1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10" fontId="0" fillId="0" borderId="0" xfId="0" applyNumberFormat="1" applyBorder="1"/>
    <xf numFmtId="164" fontId="0" fillId="0" borderId="0" xfId="1" applyFont="1" applyBorder="1"/>
    <xf numFmtId="0" fontId="2" fillId="0" borderId="0" xfId="0" applyFont="1" applyBorder="1"/>
    <xf numFmtId="0" fontId="0" fillId="0" borderId="0" xfId="0" applyFont="1" applyBorder="1"/>
    <xf numFmtId="0" fontId="0" fillId="0" borderId="8" xfId="0" applyBorder="1"/>
    <xf numFmtId="164" fontId="0" fillId="0" borderId="0" xfId="0" applyNumberFormat="1" applyBorder="1"/>
    <xf numFmtId="164" fontId="0" fillId="0" borderId="0" xfId="0" applyNumberFormat="1"/>
    <xf numFmtId="10" fontId="0" fillId="0" borderId="0" xfId="2" applyNumberFormat="1" applyFont="1" applyBorder="1"/>
    <xf numFmtId="0" fontId="5" fillId="0" borderId="11" xfId="0" applyFont="1" applyBorder="1"/>
    <xf numFmtId="0" fontId="0" fillId="0" borderId="0" xfId="0" applyFont="1"/>
    <xf numFmtId="0" fontId="4" fillId="0" borderId="6" xfId="0" applyFont="1" applyBorder="1" applyAlignment="1"/>
    <xf numFmtId="0" fontId="8" fillId="0" borderId="0" xfId="0" applyFont="1" applyBorder="1"/>
    <xf numFmtId="165" fontId="8" fillId="0" borderId="0" xfId="0" applyNumberFormat="1" applyFont="1" applyBorder="1"/>
    <xf numFmtId="0" fontId="8" fillId="0" borderId="11" xfId="0" applyFont="1" applyBorder="1"/>
    <xf numFmtId="165" fontId="8" fillId="0" borderId="11" xfId="0" applyNumberFormat="1" applyFont="1" applyBorder="1"/>
    <xf numFmtId="0" fontId="11" fillId="0" borderId="7" xfId="0" applyFont="1" applyBorder="1" applyAlignment="1">
      <alignment horizontal="center"/>
    </xf>
    <xf numFmtId="0" fontId="11" fillId="0" borderId="6" xfId="0" applyFont="1" applyBorder="1" applyAlignment="1">
      <alignment horizontal="right"/>
    </xf>
    <xf numFmtId="0" fontId="11" fillId="0" borderId="0" xfId="0" applyFont="1"/>
    <xf numFmtId="0" fontId="8" fillId="0" borderId="0" xfId="0" applyFont="1"/>
    <xf numFmtId="0" fontId="8" fillId="0" borderId="2" xfId="0" applyFont="1" applyBorder="1"/>
    <xf numFmtId="0" fontId="12" fillId="0" borderId="2" xfId="0" applyFont="1" applyBorder="1"/>
    <xf numFmtId="0" fontId="12" fillId="0" borderId="10" xfId="0" applyFont="1" applyBorder="1"/>
    <xf numFmtId="0" fontId="12" fillId="0" borderId="5" xfId="0" applyFont="1" applyBorder="1"/>
    <xf numFmtId="0" fontId="12" fillId="0" borderId="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7" xfId="0" applyFont="1" applyBorder="1"/>
    <xf numFmtId="0" fontId="8" fillId="0" borderId="8" xfId="0" applyFont="1" applyBorder="1"/>
    <xf numFmtId="0" fontId="8" fillId="0" borderId="12" xfId="0" applyFont="1" applyBorder="1"/>
    <xf numFmtId="0" fontId="8" fillId="0" borderId="9" xfId="0" applyFont="1" applyBorder="1"/>
    <xf numFmtId="0" fontId="12" fillId="0" borderId="9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4" fillId="0" borderId="11" xfId="0" applyFont="1" applyBorder="1"/>
    <xf numFmtId="0" fontId="8" fillId="0" borderId="6" xfId="0" applyFont="1" applyBorder="1"/>
    <xf numFmtId="0" fontId="8" fillId="0" borderId="7" xfId="0" applyFont="1" applyBorder="1"/>
    <xf numFmtId="10" fontId="8" fillId="0" borderId="0" xfId="0" applyNumberFormat="1" applyFont="1" applyBorder="1"/>
    <xf numFmtId="0" fontId="8" fillId="0" borderId="0" xfId="0" applyFont="1" applyBorder="1" applyAlignment="1">
      <alignment horizontal="center"/>
    </xf>
    <xf numFmtId="164" fontId="8" fillId="0" borderId="11" xfId="1" applyFont="1" applyBorder="1"/>
    <xf numFmtId="0" fontId="5" fillId="0" borderId="11" xfId="0" applyFont="1" applyBorder="1" applyAlignment="1"/>
    <xf numFmtId="0" fontId="12" fillId="0" borderId="11" xfId="0" applyFont="1" applyBorder="1"/>
    <xf numFmtId="164" fontId="8" fillId="0" borderId="12" xfId="1" applyFont="1" applyBorder="1"/>
    <xf numFmtId="0" fontId="8" fillId="0" borderId="1" xfId="0" applyFont="1" applyBorder="1"/>
    <xf numFmtId="0" fontId="11" fillId="0" borderId="9" xfId="0" applyFont="1" applyBorder="1" applyAlignment="1">
      <alignment horizontal="center"/>
    </xf>
    <xf numFmtId="164" fontId="8" fillId="0" borderId="0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4" fillId="0" borderId="6" xfId="0" applyFont="1" applyBorder="1"/>
    <xf numFmtId="0" fontId="8" fillId="0" borderId="11" xfId="0" applyFont="1" applyBorder="1" applyAlignment="1">
      <alignment horizontal="center"/>
    </xf>
    <xf numFmtId="10" fontId="8" fillId="0" borderId="11" xfId="0" applyNumberFormat="1" applyFont="1" applyBorder="1"/>
    <xf numFmtId="0" fontId="12" fillId="0" borderId="6" xfId="0" applyFont="1" applyBorder="1"/>
    <xf numFmtId="164" fontId="8" fillId="0" borderId="0" xfId="1" applyFont="1" applyBorder="1" applyAlignment="1">
      <alignment horizontal="right"/>
    </xf>
    <xf numFmtId="0" fontId="12" fillId="0" borderId="3" xfId="0" applyFont="1" applyBorder="1"/>
    <xf numFmtId="0" fontId="12" fillId="0" borderId="8" xfId="0" applyFont="1" applyBorder="1"/>
    <xf numFmtId="0" fontId="8" fillId="0" borderId="6" xfId="0" applyFont="1" applyBorder="1" applyAlignment="1">
      <alignment horizontal="left"/>
    </xf>
    <xf numFmtId="164" fontId="8" fillId="0" borderId="10" xfId="1" applyFont="1" applyBorder="1"/>
    <xf numFmtId="164" fontId="8" fillId="0" borderId="1" xfId="1" applyFont="1" applyBorder="1"/>
    <xf numFmtId="0" fontId="14" fillId="0" borderId="0" xfId="0" applyFont="1" applyBorder="1"/>
    <xf numFmtId="10" fontId="8" fillId="0" borderId="0" xfId="2" applyNumberFormat="1" applyFont="1" applyBorder="1"/>
    <xf numFmtId="0" fontId="13" fillId="0" borderId="6" xfId="0" applyFont="1" applyBorder="1" applyAlignment="1">
      <alignment horizontal="right"/>
    </xf>
    <xf numFmtId="0" fontId="5" fillId="0" borderId="6" xfId="0" applyFont="1" applyBorder="1" applyAlignment="1"/>
    <xf numFmtId="0" fontId="5" fillId="0" borderId="6" xfId="0" applyFont="1" applyBorder="1"/>
    <xf numFmtId="0" fontId="5" fillId="0" borderId="6" xfId="0" applyFont="1" applyBorder="1" applyAlignment="1">
      <alignment horizontal="left" indent="2"/>
    </xf>
    <xf numFmtId="0" fontId="5" fillId="0" borderId="11" xfId="0" applyFont="1" applyBorder="1" applyAlignment="1">
      <alignment horizontal="left" indent="2"/>
    </xf>
    <xf numFmtId="0" fontId="8" fillId="0" borderId="12" xfId="0" applyFont="1" applyBorder="1" applyAlignment="1">
      <alignment horizontal="center"/>
    </xf>
    <xf numFmtId="10" fontId="8" fillId="0" borderId="12" xfId="0" applyNumberFormat="1" applyFont="1" applyBorder="1"/>
    <xf numFmtId="165" fontId="8" fillId="0" borderId="12" xfId="0" applyNumberFormat="1" applyFont="1" applyBorder="1"/>
    <xf numFmtId="0" fontId="12" fillId="0" borderId="3" xfId="0" applyFont="1" applyBorder="1" applyAlignment="1">
      <alignment horizontal="center"/>
    </xf>
    <xf numFmtId="10" fontId="8" fillId="0" borderId="0" xfId="2" applyNumberFormat="1" applyFont="1" applyBorder="1" applyAlignment="1">
      <alignment horizontal="right"/>
    </xf>
    <xf numFmtId="165" fontId="8" fillId="0" borderId="11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0" fontId="8" fillId="0" borderId="12" xfId="2" applyNumberFormat="1" applyFont="1" applyBorder="1" applyAlignment="1">
      <alignment horizontal="right"/>
    </xf>
    <xf numFmtId="0" fontId="8" fillId="0" borderId="10" xfId="0" applyFont="1" applyBorder="1"/>
    <xf numFmtId="10" fontId="8" fillId="0" borderId="1" xfId="0" applyNumberFormat="1" applyFont="1" applyBorder="1"/>
    <xf numFmtId="0" fontId="0" fillId="0" borderId="6" xfId="0" applyBorder="1" applyAlignment="1">
      <alignment horizontal="right"/>
    </xf>
    <xf numFmtId="0" fontId="8" fillId="0" borderId="6" xfId="0" applyFont="1" applyBorder="1" applyAlignment="1">
      <alignment horizontal="right"/>
    </xf>
    <xf numFmtId="164" fontId="8" fillId="0" borderId="0" xfId="0" applyNumberFormat="1" applyFont="1" applyBorder="1" applyAlignment="1">
      <alignment horizontal="center"/>
    </xf>
    <xf numFmtId="164" fontId="3" fillId="0" borderId="0" xfId="0" applyNumberFormat="1" applyFont="1" applyBorder="1"/>
    <xf numFmtId="10" fontId="8" fillId="0" borderId="10" xfId="0" applyNumberFormat="1" applyFont="1" applyBorder="1"/>
    <xf numFmtId="0" fontId="7" fillId="0" borderId="6" xfId="0" applyFont="1" applyBorder="1"/>
    <xf numFmtId="0" fontId="6" fillId="0" borderId="12" xfId="0" applyFont="1" applyBorder="1" applyAlignment="1">
      <alignment horizontal="center"/>
    </xf>
    <xf numFmtId="164" fontId="8" fillId="0" borderId="6" xfId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2" fillId="0" borderId="12" xfId="0" applyFont="1" applyBorder="1"/>
    <xf numFmtId="10" fontId="8" fillId="0" borderId="11" xfId="2" applyNumberFormat="1" applyFont="1" applyBorder="1" applyAlignment="1">
      <alignment horizontal="right"/>
    </xf>
    <xf numFmtId="0" fontId="17" fillId="0" borderId="6" xfId="0" applyFont="1" applyBorder="1" applyAlignment="1"/>
    <xf numFmtId="164" fontId="8" fillId="0" borderId="0" xfId="1" applyFont="1" applyBorder="1" applyAlignment="1"/>
    <xf numFmtId="0" fontId="4" fillId="0" borderId="6" xfId="0" applyFont="1" applyBorder="1"/>
    <xf numFmtId="0" fontId="18" fillId="0" borderId="6" xfId="0" applyFont="1" applyBorder="1"/>
    <xf numFmtId="0" fontId="4" fillId="0" borderId="11" xfId="0" applyFont="1" applyBorder="1" applyAlignment="1">
      <alignment horizontal="left"/>
    </xf>
    <xf numFmtId="165" fontId="9" fillId="0" borderId="11" xfId="0" applyNumberFormat="1" applyFont="1" applyBorder="1" applyAlignment="1">
      <alignment horizontal="center" vertical="center"/>
    </xf>
    <xf numFmtId="0" fontId="7" fillId="0" borderId="8" xfId="0" applyFont="1" applyBorder="1"/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165" fontId="8" fillId="0" borderId="1" xfId="0" applyNumberFormat="1" applyFont="1" applyBorder="1"/>
    <xf numFmtId="0" fontId="8" fillId="0" borderId="7" xfId="0" applyFont="1" applyBorder="1" applyAlignment="1">
      <alignment horizontal="center"/>
    </xf>
    <xf numFmtId="0" fontId="4" fillId="0" borderId="11" xfId="0" applyFont="1" applyBorder="1"/>
    <xf numFmtId="10" fontId="8" fillId="0" borderId="11" xfId="1" applyNumberFormat="1" applyFont="1" applyBorder="1" applyAlignment="1">
      <alignment horizontal="right"/>
    </xf>
    <xf numFmtId="0" fontId="11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164" fontId="15" fillId="0" borderId="0" xfId="1" applyFont="1" applyBorder="1" applyAlignment="1">
      <alignment horizontal="center"/>
    </xf>
    <xf numFmtId="164" fontId="11" fillId="0" borderId="0" xfId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0" xfId="0" applyFont="1" applyAlignment="1">
      <alignment horizontal="center"/>
    </xf>
    <xf numFmtId="164" fontId="15" fillId="0" borderId="7" xfId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FD202"/>
  <sheetViews>
    <sheetView tabSelected="1" topLeftCell="A156" zoomScale="110" zoomScaleNormal="110" workbookViewId="0">
      <selection activeCell="D156" sqref="D156"/>
    </sheetView>
  </sheetViews>
  <sheetFormatPr defaultRowHeight="15" x14ac:dyDescent="0.25"/>
  <cols>
    <col min="1" max="1" width="47.5703125" customWidth="1"/>
    <col min="2" max="2" width="12.5703125" customWidth="1"/>
    <col min="3" max="3" width="12.85546875" customWidth="1"/>
    <col min="4" max="4" width="14.140625" customWidth="1"/>
    <col min="5" max="5" width="17.5703125" customWidth="1"/>
    <col min="6" max="6" width="11.5703125" customWidth="1"/>
    <col min="7" max="7" width="15.42578125" customWidth="1"/>
    <col min="8" max="8" width="14.5703125" customWidth="1"/>
    <col min="9" max="9" width="12.85546875" customWidth="1"/>
    <col min="10" max="10" width="13.28515625" bestFit="1" customWidth="1"/>
    <col min="11" max="11" width="13.140625" customWidth="1"/>
  </cols>
  <sheetData>
    <row r="1" spans="1:9" x14ac:dyDescent="0.25">
      <c r="A1" s="26" t="s">
        <v>0</v>
      </c>
      <c r="B1" s="27"/>
      <c r="C1" s="27"/>
      <c r="D1" s="27"/>
      <c r="E1" s="27"/>
      <c r="F1" s="27"/>
      <c r="G1" s="27"/>
      <c r="H1" s="27"/>
      <c r="I1" s="27"/>
    </row>
    <row r="2" spans="1:9" x14ac:dyDescent="0.25">
      <c r="A2" s="27"/>
      <c r="B2" s="27"/>
      <c r="C2" s="27"/>
      <c r="D2" s="27"/>
      <c r="E2" s="27"/>
      <c r="F2" s="27"/>
      <c r="G2" s="27"/>
      <c r="H2" s="27"/>
      <c r="I2" s="27"/>
    </row>
    <row r="3" spans="1:9" x14ac:dyDescent="0.25">
      <c r="A3" s="120" t="s">
        <v>1</v>
      </c>
      <c r="B3" s="120"/>
      <c r="C3" s="120"/>
      <c r="D3" s="120"/>
      <c r="E3" s="120"/>
      <c r="F3" s="120"/>
      <c r="G3" s="120"/>
      <c r="H3" s="120"/>
      <c r="I3" s="120"/>
    </row>
    <row r="4" spans="1:9" x14ac:dyDescent="0.25">
      <c r="A4" s="120" t="s">
        <v>37</v>
      </c>
      <c r="B4" s="120"/>
      <c r="C4" s="120"/>
      <c r="D4" s="120"/>
      <c r="E4" s="120"/>
      <c r="F4" s="120"/>
      <c r="G4" s="120"/>
      <c r="H4" s="120"/>
      <c r="I4" s="120"/>
    </row>
    <row r="5" spans="1:9" x14ac:dyDescent="0.25">
      <c r="A5" s="27"/>
      <c r="B5" s="27"/>
      <c r="C5" s="27"/>
      <c r="D5" s="27"/>
      <c r="E5" s="27"/>
      <c r="F5" s="27"/>
      <c r="G5" s="27"/>
      <c r="H5" s="27"/>
      <c r="I5" s="27"/>
    </row>
    <row r="6" spans="1:9" x14ac:dyDescent="0.25">
      <c r="A6" s="27" t="s">
        <v>32</v>
      </c>
      <c r="B6" s="27"/>
      <c r="C6" s="27"/>
      <c r="D6" s="27"/>
      <c r="E6" s="27"/>
      <c r="F6" s="27"/>
      <c r="G6" s="27"/>
      <c r="H6" s="27"/>
      <c r="I6" s="27"/>
    </row>
    <row r="7" spans="1:9" x14ac:dyDescent="0.25">
      <c r="A7" s="27"/>
      <c r="B7" s="27"/>
      <c r="C7" s="27"/>
      <c r="D7" s="27"/>
      <c r="E7" s="27"/>
      <c r="F7" s="27"/>
      <c r="G7" s="27"/>
      <c r="H7" s="27"/>
      <c r="I7" s="27"/>
    </row>
    <row r="8" spans="1:9" x14ac:dyDescent="0.25">
      <c r="A8" s="28"/>
      <c r="B8" s="30"/>
      <c r="C8" s="30"/>
      <c r="D8" s="30"/>
      <c r="E8" s="32" t="s">
        <v>6</v>
      </c>
      <c r="F8" s="119" t="s">
        <v>9</v>
      </c>
      <c r="G8" s="119"/>
      <c r="H8" s="38" t="s">
        <v>16</v>
      </c>
      <c r="I8" s="30"/>
    </row>
    <row r="9" spans="1:9" x14ac:dyDescent="0.25">
      <c r="A9" s="34" t="s">
        <v>2</v>
      </c>
      <c r="B9" s="35" t="s">
        <v>3</v>
      </c>
      <c r="C9" s="35" t="s">
        <v>4</v>
      </c>
      <c r="D9" s="35" t="s">
        <v>5</v>
      </c>
      <c r="E9" s="37" t="s">
        <v>7</v>
      </c>
      <c r="F9" s="33" t="s">
        <v>10</v>
      </c>
      <c r="G9" s="81" t="s">
        <v>12</v>
      </c>
      <c r="H9" s="34" t="s">
        <v>14</v>
      </c>
      <c r="I9" s="35" t="s">
        <v>15</v>
      </c>
    </row>
    <row r="10" spans="1:9" x14ac:dyDescent="0.25">
      <c r="A10" s="40"/>
      <c r="B10" s="41"/>
      <c r="C10" s="41"/>
      <c r="D10" s="41"/>
      <c r="E10" s="44" t="s">
        <v>8</v>
      </c>
      <c r="F10" s="46" t="s">
        <v>11</v>
      </c>
      <c r="G10" s="44" t="s">
        <v>13</v>
      </c>
      <c r="H10" s="45" t="s">
        <v>17</v>
      </c>
      <c r="I10" s="8"/>
    </row>
    <row r="11" spans="1:9" x14ac:dyDescent="0.25">
      <c r="A11" s="61" t="s">
        <v>18</v>
      </c>
      <c r="B11" s="22"/>
      <c r="C11" s="22"/>
      <c r="D11" s="22"/>
      <c r="E11" s="20"/>
      <c r="F11" s="22"/>
      <c r="G11" s="20"/>
      <c r="H11" s="87"/>
      <c r="I11" s="49"/>
    </row>
    <row r="12" spans="1:9" x14ac:dyDescent="0.25">
      <c r="A12" s="19" t="s">
        <v>28</v>
      </c>
      <c r="B12" s="105"/>
      <c r="C12" s="17"/>
      <c r="D12" s="22"/>
      <c r="E12" s="20"/>
      <c r="F12" s="63"/>
      <c r="G12" s="58"/>
      <c r="H12" s="22"/>
      <c r="I12" s="49"/>
    </row>
    <row r="13" spans="1:9" ht="6.75" customHeight="1" x14ac:dyDescent="0.25">
      <c r="A13" s="48"/>
      <c r="B13" s="62"/>
      <c r="C13" s="52"/>
      <c r="D13" s="22"/>
      <c r="E13" s="20"/>
      <c r="F13" s="63"/>
      <c r="G13" s="58"/>
      <c r="H13" s="22"/>
      <c r="I13" s="49"/>
    </row>
    <row r="14" spans="1:9" x14ac:dyDescent="0.25">
      <c r="A14" s="19" t="s">
        <v>38</v>
      </c>
      <c r="B14" s="62"/>
      <c r="C14" s="52"/>
      <c r="D14" s="22"/>
      <c r="E14" s="20"/>
      <c r="F14" s="63"/>
      <c r="G14" s="58"/>
      <c r="H14" s="22"/>
      <c r="I14" s="84"/>
    </row>
    <row r="15" spans="1:9" x14ac:dyDescent="0.25">
      <c r="A15" s="61" t="s">
        <v>39</v>
      </c>
      <c r="B15" s="22"/>
      <c r="C15" s="52"/>
      <c r="D15" s="22"/>
      <c r="E15" s="20"/>
      <c r="F15" s="63"/>
      <c r="G15" s="58"/>
      <c r="H15" s="22"/>
      <c r="I15" s="24"/>
    </row>
    <row r="16" spans="1:9" x14ac:dyDescent="0.25">
      <c r="A16" s="61" t="s">
        <v>40</v>
      </c>
      <c r="B16" s="22"/>
      <c r="C16" s="52"/>
      <c r="D16" s="22"/>
      <c r="E16" s="20"/>
      <c r="F16" s="63"/>
      <c r="G16" s="58"/>
      <c r="H16" s="22"/>
      <c r="I16" s="24"/>
    </row>
    <row r="17" spans="1:11" x14ac:dyDescent="0.25">
      <c r="A17" s="74" t="s">
        <v>41</v>
      </c>
      <c r="B17" s="62" t="s">
        <v>19</v>
      </c>
      <c r="C17" s="52">
        <f>70000</f>
        <v>70000</v>
      </c>
      <c r="D17" s="22"/>
      <c r="E17" s="20"/>
      <c r="F17" s="63">
        <f>G17/C17</f>
        <v>0</v>
      </c>
      <c r="G17" s="58"/>
      <c r="H17" s="22"/>
      <c r="I17" s="85" t="s">
        <v>33</v>
      </c>
    </row>
    <row r="18" spans="1:11" x14ac:dyDescent="0.25">
      <c r="A18" s="48" t="s">
        <v>42</v>
      </c>
      <c r="B18" s="62" t="s">
        <v>19</v>
      </c>
      <c r="C18" s="52">
        <f>350000</f>
        <v>350000</v>
      </c>
      <c r="D18" s="22"/>
      <c r="E18" s="20"/>
      <c r="F18" s="63">
        <f t="shared" ref="F18:F25" si="0">G18/C18</f>
        <v>0</v>
      </c>
      <c r="G18" s="58"/>
      <c r="H18" s="22"/>
      <c r="I18" s="85" t="s">
        <v>33</v>
      </c>
    </row>
    <row r="19" spans="1:11" s="18" customFormat="1" x14ac:dyDescent="0.25">
      <c r="A19" s="74" t="s">
        <v>43</v>
      </c>
      <c r="B19" s="62" t="s">
        <v>19</v>
      </c>
      <c r="C19" s="52">
        <f>80000</f>
        <v>80000</v>
      </c>
      <c r="D19" s="23"/>
      <c r="E19" s="21"/>
      <c r="F19" s="63">
        <f t="shared" si="0"/>
        <v>0</v>
      </c>
      <c r="G19" s="58"/>
      <c r="H19" s="22"/>
      <c r="I19" s="85" t="s">
        <v>33</v>
      </c>
    </row>
    <row r="20" spans="1:11" x14ac:dyDescent="0.25">
      <c r="A20" s="48" t="s">
        <v>52</v>
      </c>
      <c r="B20" s="62" t="s">
        <v>19</v>
      </c>
      <c r="C20" s="52">
        <f>70000</f>
        <v>70000</v>
      </c>
      <c r="D20" s="22"/>
      <c r="E20" s="20"/>
      <c r="F20" s="63">
        <f t="shared" si="0"/>
        <v>0</v>
      </c>
      <c r="G20" s="58"/>
      <c r="H20" s="22"/>
      <c r="I20" s="85" t="s">
        <v>33</v>
      </c>
    </row>
    <row r="21" spans="1:11" x14ac:dyDescent="0.25">
      <c r="A21" s="48" t="s">
        <v>44</v>
      </c>
      <c r="B21" s="62" t="s">
        <v>19</v>
      </c>
      <c r="C21" s="52">
        <f>70000</f>
        <v>70000</v>
      </c>
      <c r="D21" s="22"/>
      <c r="E21" s="20"/>
      <c r="F21" s="63">
        <f t="shared" si="0"/>
        <v>0</v>
      </c>
      <c r="G21" s="58"/>
      <c r="H21" s="22"/>
      <c r="I21" s="85" t="s">
        <v>33</v>
      </c>
    </row>
    <row r="22" spans="1:11" x14ac:dyDescent="0.25">
      <c r="A22" s="48" t="s">
        <v>45</v>
      </c>
      <c r="B22" s="62" t="s">
        <v>19</v>
      </c>
      <c r="C22" s="52">
        <f>300000</f>
        <v>300000</v>
      </c>
      <c r="D22" s="23"/>
      <c r="E22" s="21"/>
      <c r="F22" s="63">
        <f t="shared" si="0"/>
        <v>0</v>
      </c>
      <c r="G22" s="58"/>
      <c r="H22" s="22"/>
      <c r="I22" s="85" t="s">
        <v>33</v>
      </c>
      <c r="K22" s="15">
        <f>C22-G22</f>
        <v>300000</v>
      </c>
    </row>
    <row r="23" spans="1:11" x14ac:dyDescent="0.25">
      <c r="A23" s="48" t="s">
        <v>46</v>
      </c>
      <c r="B23" s="62" t="s">
        <v>19</v>
      </c>
      <c r="C23" s="52">
        <f>140000</f>
        <v>140000</v>
      </c>
      <c r="D23" s="22"/>
      <c r="E23" s="20"/>
      <c r="F23" s="63">
        <f t="shared" si="0"/>
        <v>0</v>
      </c>
      <c r="G23" s="58"/>
      <c r="H23" s="22"/>
      <c r="I23" s="85" t="s">
        <v>33</v>
      </c>
    </row>
    <row r="24" spans="1:11" x14ac:dyDescent="0.25">
      <c r="A24" s="74" t="s">
        <v>47</v>
      </c>
      <c r="B24" s="62" t="s">
        <v>19</v>
      </c>
      <c r="C24" s="52">
        <f>150000</f>
        <v>150000</v>
      </c>
      <c r="D24" s="22"/>
      <c r="E24" s="20"/>
      <c r="F24" s="63">
        <f t="shared" si="0"/>
        <v>0</v>
      </c>
      <c r="G24" s="58"/>
      <c r="H24" s="22"/>
      <c r="I24" s="85" t="s">
        <v>33</v>
      </c>
    </row>
    <row r="25" spans="1:11" x14ac:dyDescent="0.25">
      <c r="A25" s="75" t="s">
        <v>48</v>
      </c>
      <c r="B25" s="62" t="s">
        <v>19</v>
      </c>
      <c r="C25" s="52">
        <f>100000</f>
        <v>100000</v>
      </c>
      <c r="D25" s="23"/>
      <c r="E25" s="21"/>
      <c r="F25" s="63">
        <f t="shared" si="0"/>
        <v>0</v>
      </c>
      <c r="G25" s="58"/>
      <c r="H25" s="22"/>
      <c r="I25" s="85" t="s">
        <v>33</v>
      </c>
    </row>
    <row r="26" spans="1:11" x14ac:dyDescent="0.25">
      <c r="A26" s="76"/>
      <c r="B26" s="62"/>
      <c r="C26" s="52"/>
      <c r="D26" s="22"/>
      <c r="E26" s="20"/>
      <c r="F26" s="63"/>
      <c r="G26" s="58"/>
      <c r="H26" s="22"/>
      <c r="I26" s="85"/>
    </row>
    <row r="27" spans="1:11" x14ac:dyDescent="0.25">
      <c r="A27" s="61" t="s">
        <v>49</v>
      </c>
      <c r="B27" s="62"/>
      <c r="C27" s="52"/>
      <c r="D27" s="22"/>
      <c r="E27" s="20"/>
      <c r="F27" s="63"/>
      <c r="G27" s="58"/>
      <c r="H27" s="22"/>
      <c r="I27" s="85"/>
    </row>
    <row r="28" spans="1:11" x14ac:dyDescent="0.25">
      <c r="A28" s="61" t="s">
        <v>50</v>
      </c>
      <c r="B28" s="62"/>
      <c r="C28" s="52"/>
      <c r="D28" s="22"/>
      <c r="E28" s="20"/>
      <c r="F28" s="63"/>
      <c r="G28" s="58"/>
      <c r="H28" s="22"/>
      <c r="I28" s="85"/>
    </row>
    <row r="29" spans="1:11" x14ac:dyDescent="0.25">
      <c r="A29" s="74" t="s">
        <v>86</v>
      </c>
      <c r="B29" s="62" t="s">
        <v>19</v>
      </c>
      <c r="C29" s="52">
        <f>70000</f>
        <v>70000</v>
      </c>
      <c r="D29" s="106"/>
      <c r="E29" s="20"/>
      <c r="F29" s="63">
        <f>G29/C29</f>
        <v>0</v>
      </c>
      <c r="G29" s="58"/>
      <c r="H29" s="22"/>
      <c r="I29" s="85" t="s">
        <v>33</v>
      </c>
    </row>
    <row r="30" spans="1:11" x14ac:dyDescent="0.25">
      <c r="A30" s="48" t="s">
        <v>118</v>
      </c>
      <c r="B30" s="62" t="s">
        <v>19</v>
      </c>
      <c r="C30" s="52">
        <f>70000</f>
        <v>70000</v>
      </c>
      <c r="D30" s="22"/>
      <c r="E30" s="20"/>
      <c r="F30" s="63">
        <f t="shared" ref="F30:F35" si="1">G30/C30</f>
        <v>0</v>
      </c>
      <c r="G30" s="58"/>
      <c r="H30" s="22"/>
      <c r="I30" s="85" t="s">
        <v>33</v>
      </c>
    </row>
    <row r="31" spans="1:11" x14ac:dyDescent="0.25">
      <c r="A31" s="74" t="s">
        <v>51</v>
      </c>
      <c r="B31" s="62" t="s">
        <v>19</v>
      </c>
      <c r="C31" s="52">
        <f>60000</f>
        <v>60000</v>
      </c>
      <c r="D31" s="22"/>
      <c r="E31" s="20"/>
      <c r="F31" s="63">
        <f t="shared" si="1"/>
        <v>0</v>
      </c>
      <c r="G31" s="58"/>
      <c r="H31" s="22"/>
      <c r="I31" s="85" t="s">
        <v>33</v>
      </c>
    </row>
    <row r="32" spans="1:11" x14ac:dyDescent="0.25">
      <c r="A32" s="48" t="s">
        <v>87</v>
      </c>
      <c r="B32" s="62" t="s">
        <v>19</v>
      </c>
      <c r="C32" s="52">
        <f>50000</f>
        <v>50000</v>
      </c>
      <c r="D32" s="83">
        <v>44285</v>
      </c>
      <c r="E32" s="20"/>
      <c r="F32" s="63">
        <f t="shared" si="1"/>
        <v>1</v>
      </c>
      <c r="G32" s="58">
        <f>50000</f>
        <v>50000</v>
      </c>
      <c r="H32" s="22"/>
      <c r="I32" s="85" t="s">
        <v>36</v>
      </c>
    </row>
    <row r="33" spans="1:9" x14ac:dyDescent="0.25">
      <c r="A33" s="48" t="s">
        <v>88</v>
      </c>
      <c r="B33" s="62" t="s">
        <v>19</v>
      </c>
      <c r="C33" s="52">
        <f>70000</f>
        <v>70000</v>
      </c>
      <c r="D33" s="22"/>
      <c r="E33" s="20"/>
      <c r="F33" s="63">
        <f t="shared" si="1"/>
        <v>0</v>
      </c>
      <c r="G33" s="58"/>
      <c r="H33" s="22"/>
      <c r="I33" s="85" t="s">
        <v>33</v>
      </c>
    </row>
    <row r="34" spans="1:9" s="2" customFormat="1" x14ac:dyDescent="0.25">
      <c r="A34" s="48" t="s">
        <v>89</v>
      </c>
      <c r="B34" s="62" t="s">
        <v>19</v>
      </c>
      <c r="C34" s="52">
        <f>70000</f>
        <v>70000</v>
      </c>
      <c r="D34" s="22"/>
      <c r="E34" s="20"/>
      <c r="F34" s="63">
        <f t="shared" si="1"/>
        <v>0</v>
      </c>
      <c r="G34" s="58"/>
      <c r="H34" s="22"/>
      <c r="I34" s="85" t="s">
        <v>33</v>
      </c>
    </row>
    <row r="35" spans="1:9" s="2" customFormat="1" x14ac:dyDescent="0.25">
      <c r="A35" s="40" t="s">
        <v>90</v>
      </c>
      <c r="B35" s="78" t="s">
        <v>19</v>
      </c>
      <c r="C35" s="55">
        <f>70000</f>
        <v>70000</v>
      </c>
      <c r="D35" s="41"/>
      <c r="E35" s="56"/>
      <c r="F35" s="79">
        <f t="shared" si="1"/>
        <v>0</v>
      </c>
      <c r="G35" s="70"/>
      <c r="H35" s="41"/>
      <c r="I35" s="95" t="s">
        <v>33</v>
      </c>
    </row>
    <row r="36" spans="1:9" s="2" customFormat="1" x14ac:dyDescent="0.25">
      <c r="A36" s="20"/>
      <c r="B36" s="51"/>
      <c r="C36" s="58"/>
      <c r="D36" s="20"/>
      <c r="E36" s="20"/>
      <c r="F36" s="50"/>
      <c r="G36" s="58"/>
      <c r="H36" s="20"/>
      <c r="I36" s="97"/>
    </row>
    <row r="37" spans="1:9" s="2" customFormat="1" x14ac:dyDescent="0.25">
      <c r="A37" s="26" t="s">
        <v>0</v>
      </c>
    </row>
    <row r="38" spans="1:9" s="2" customFormat="1" x14ac:dyDescent="0.25">
      <c r="A38" s="28"/>
      <c r="B38" s="30"/>
      <c r="C38" s="66"/>
      <c r="D38" s="30"/>
      <c r="E38" s="32" t="s">
        <v>6</v>
      </c>
      <c r="F38" s="119" t="s">
        <v>9</v>
      </c>
      <c r="G38" s="119"/>
      <c r="H38" s="33" t="s">
        <v>16</v>
      </c>
      <c r="I38" s="31"/>
    </row>
    <row r="39" spans="1:9" s="2" customFormat="1" x14ac:dyDescent="0.25">
      <c r="A39" s="34" t="s">
        <v>2</v>
      </c>
      <c r="B39" s="35" t="s">
        <v>3</v>
      </c>
      <c r="C39" s="37" t="s">
        <v>4</v>
      </c>
      <c r="D39" s="35" t="s">
        <v>5</v>
      </c>
      <c r="E39" s="37" t="s">
        <v>7</v>
      </c>
      <c r="F39" s="33" t="s">
        <v>10</v>
      </c>
      <c r="G39" s="81" t="s">
        <v>12</v>
      </c>
      <c r="H39" s="35" t="s">
        <v>14</v>
      </c>
      <c r="I39" s="39"/>
    </row>
    <row r="40" spans="1:9" s="2" customFormat="1" x14ac:dyDescent="0.25">
      <c r="A40" s="40"/>
      <c r="B40" s="41"/>
      <c r="C40" s="56"/>
      <c r="D40" s="41"/>
      <c r="E40" s="44" t="s">
        <v>8</v>
      </c>
      <c r="F40" s="46" t="s">
        <v>11</v>
      </c>
      <c r="G40" s="44" t="s">
        <v>13</v>
      </c>
      <c r="H40" s="46" t="s">
        <v>17</v>
      </c>
      <c r="I40" s="43" t="s">
        <v>15</v>
      </c>
    </row>
    <row r="41" spans="1:9" s="2" customFormat="1" x14ac:dyDescent="0.25">
      <c r="A41" s="74" t="s">
        <v>91</v>
      </c>
      <c r="B41" s="62" t="s">
        <v>19</v>
      </c>
      <c r="C41" s="58">
        <f>70000</f>
        <v>70000</v>
      </c>
      <c r="D41" s="22"/>
      <c r="E41" s="20"/>
      <c r="F41" s="63">
        <f>G41/C41</f>
        <v>0</v>
      </c>
      <c r="G41" s="69"/>
      <c r="H41" s="87"/>
      <c r="I41" s="84" t="s">
        <v>33</v>
      </c>
    </row>
    <row r="42" spans="1:9" s="2" customFormat="1" x14ac:dyDescent="0.25">
      <c r="A42" s="75" t="s">
        <v>53</v>
      </c>
      <c r="B42" s="62" t="s">
        <v>19</v>
      </c>
      <c r="C42" s="58">
        <f>100000</f>
        <v>100000</v>
      </c>
      <c r="D42" s="22"/>
      <c r="E42" s="20"/>
      <c r="F42" s="63">
        <f>G42/C42</f>
        <v>0</v>
      </c>
      <c r="G42" s="52"/>
      <c r="H42" s="22"/>
      <c r="I42" s="84" t="s">
        <v>33</v>
      </c>
    </row>
    <row r="43" spans="1:9" s="2" customFormat="1" x14ac:dyDescent="0.25">
      <c r="A43" s="75" t="s">
        <v>54</v>
      </c>
      <c r="B43" s="62" t="s">
        <v>19</v>
      </c>
      <c r="C43" s="58">
        <f>100000</f>
        <v>100000</v>
      </c>
      <c r="D43" s="83">
        <v>44258</v>
      </c>
      <c r="E43" s="20"/>
      <c r="F43" s="63">
        <f>G43/C43</f>
        <v>1</v>
      </c>
      <c r="G43" s="52">
        <f>100000</f>
        <v>100000</v>
      </c>
      <c r="H43" s="22"/>
      <c r="I43" s="84" t="s">
        <v>36</v>
      </c>
    </row>
    <row r="44" spans="1:9" s="2" customFormat="1" x14ac:dyDescent="0.25">
      <c r="A44" s="75" t="s">
        <v>55</v>
      </c>
      <c r="B44" s="62" t="s">
        <v>19</v>
      </c>
      <c r="C44" s="58">
        <f>100000</f>
        <v>100000</v>
      </c>
      <c r="D44" s="22"/>
      <c r="E44" s="20"/>
      <c r="F44" s="63">
        <f>G44/C44</f>
        <v>0</v>
      </c>
      <c r="G44" s="52"/>
      <c r="H44" s="22"/>
      <c r="I44" s="84" t="s">
        <v>33</v>
      </c>
    </row>
    <row r="45" spans="1:9" s="2" customFormat="1" x14ac:dyDescent="0.25">
      <c r="A45" s="75"/>
      <c r="B45" s="62"/>
      <c r="C45" s="58"/>
      <c r="D45" s="22"/>
      <c r="E45" s="20"/>
      <c r="F45" s="63"/>
      <c r="G45" s="52"/>
      <c r="H45" s="22"/>
      <c r="I45" s="84"/>
    </row>
    <row r="46" spans="1:9" s="2" customFormat="1" x14ac:dyDescent="0.25">
      <c r="A46" s="61" t="s">
        <v>56</v>
      </c>
      <c r="B46" s="62"/>
      <c r="C46" s="58"/>
      <c r="D46" s="22"/>
      <c r="E46" s="20"/>
      <c r="F46" s="63"/>
      <c r="G46" s="52"/>
      <c r="H46" s="22"/>
      <c r="I46" s="84"/>
    </row>
    <row r="47" spans="1:9" s="2" customFormat="1" x14ac:dyDescent="0.25">
      <c r="A47" s="74" t="s">
        <v>57</v>
      </c>
      <c r="B47" s="62" t="s">
        <v>19</v>
      </c>
      <c r="C47" s="58">
        <f>100000</f>
        <v>100000</v>
      </c>
      <c r="D47" s="22"/>
      <c r="E47" s="20"/>
      <c r="F47" s="63">
        <f>G47/C47</f>
        <v>0</v>
      </c>
      <c r="G47" s="52"/>
      <c r="H47" s="22"/>
      <c r="I47" s="84" t="s">
        <v>33</v>
      </c>
    </row>
    <row r="48" spans="1:9" s="2" customFormat="1" x14ac:dyDescent="0.25">
      <c r="A48" s="48" t="s">
        <v>58</v>
      </c>
      <c r="B48" s="62" t="s">
        <v>19</v>
      </c>
      <c r="C48" s="58">
        <f>70000</f>
        <v>70000</v>
      </c>
      <c r="D48" s="22"/>
      <c r="E48" s="20"/>
      <c r="F48" s="63">
        <f t="shared" ref="F48:F53" si="2">G48/C48</f>
        <v>0</v>
      </c>
      <c r="G48" s="52"/>
      <c r="H48" s="22"/>
      <c r="I48" s="84" t="s">
        <v>33</v>
      </c>
    </row>
    <row r="49" spans="1:9" s="2" customFormat="1" x14ac:dyDescent="0.25">
      <c r="A49" s="74" t="s">
        <v>59</v>
      </c>
      <c r="B49" s="62" t="s">
        <v>19</v>
      </c>
      <c r="C49" s="58">
        <f>140000</f>
        <v>140000</v>
      </c>
      <c r="D49" s="22"/>
      <c r="E49" s="20"/>
      <c r="F49" s="63">
        <f t="shared" si="2"/>
        <v>0</v>
      </c>
      <c r="G49" s="52"/>
      <c r="H49" s="22"/>
      <c r="I49" s="84" t="s">
        <v>33</v>
      </c>
    </row>
    <row r="50" spans="1:9" s="2" customFormat="1" x14ac:dyDescent="0.25">
      <c r="A50" s="48" t="s">
        <v>60</v>
      </c>
      <c r="B50" s="62" t="s">
        <v>19</v>
      </c>
      <c r="C50" s="58">
        <f>70000</f>
        <v>70000</v>
      </c>
      <c r="D50" s="22"/>
      <c r="E50" s="20"/>
      <c r="F50" s="63">
        <f t="shared" si="2"/>
        <v>0</v>
      </c>
      <c r="G50" s="52"/>
      <c r="H50" s="22"/>
      <c r="I50" s="84" t="s">
        <v>33</v>
      </c>
    </row>
    <row r="51" spans="1:9" s="2" customFormat="1" x14ac:dyDescent="0.25">
      <c r="A51" s="48" t="s">
        <v>61</v>
      </c>
      <c r="B51" s="62" t="s">
        <v>19</v>
      </c>
      <c r="C51" s="58">
        <f>70000</f>
        <v>70000</v>
      </c>
      <c r="D51" s="22"/>
      <c r="E51" s="20"/>
      <c r="F51" s="63">
        <f t="shared" si="2"/>
        <v>0</v>
      </c>
      <c r="G51" s="52"/>
      <c r="H51" s="22"/>
      <c r="I51" s="84" t="s">
        <v>33</v>
      </c>
    </row>
    <row r="52" spans="1:9" s="2" customFormat="1" x14ac:dyDescent="0.25">
      <c r="A52" s="48" t="s">
        <v>62</v>
      </c>
      <c r="B52" s="62" t="s">
        <v>19</v>
      </c>
      <c r="C52" s="58">
        <f>200000</f>
        <v>200000</v>
      </c>
      <c r="D52" s="22"/>
      <c r="E52" s="20"/>
      <c r="F52" s="63">
        <f t="shared" si="2"/>
        <v>0</v>
      </c>
      <c r="G52" s="52"/>
      <c r="H52" s="22"/>
      <c r="I52" s="84" t="s">
        <v>33</v>
      </c>
    </row>
    <row r="53" spans="1:9" s="2" customFormat="1" x14ac:dyDescent="0.25">
      <c r="A53" s="48" t="s">
        <v>63</v>
      </c>
      <c r="B53" s="62" t="s">
        <v>19</v>
      </c>
      <c r="C53" s="58">
        <f>80000</f>
        <v>80000</v>
      </c>
      <c r="D53" s="22"/>
      <c r="E53" s="20"/>
      <c r="F53" s="63">
        <f t="shared" si="2"/>
        <v>0</v>
      </c>
      <c r="G53" s="52"/>
      <c r="H53" s="22"/>
      <c r="I53" s="84" t="s">
        <v>33</v>
      </c>
    </row>
    <row r="54" spans="1:9" s="2" customFormat="1" x14ac:dyDescent="0.25">
      <c r="A54" s="48"/>
      <c r="B54" s="22"/>
      <c r="C54" s="20"/>
      <c r="D54" s="22"/>
      <c r="E54" s="37"/>
      <c r="F54" s="35"/>
      <c r="G54" s="35"/>
      <c r="H54" s="35"/>
      <c r="I54" s="36"/>
    </row>
    <row r="55" spans="1:9" s="2" customFormat="1" x14ac:dyDescent="0.25">
      <c r="A55" s="48"/>
      <c r="B55" s="22"/>
      <c r="C55" s="20"/>
      <c r="D55" s="22"/>
      <c r="E55" s="37"/>
      <c r="F55" s="35"/>
      <c r="G55" s="35"/>
      <c r="H55" s="35"/>
      <c r="I55" s="36"/>
    </row>
    <row r="56" spans="1:9" x14ac:dyDescent="0.25">
      <c r="A56" s="61" t="s">
        <v>20</v>
      </c>
      <c r="B56" s="62"/>
      <c r="C56" s="58"/>
      <c r="D56" s="22"/>
      <c r="E56" s="20"/>
      <c r="F56" s="63"/>
      <c r="G56" s="52"/>
      <c r="H56" s="22"/>
      <c r="I56" s="24"/>
    </row>
    <row r="57" spans="1:9" ht="6.75" customHeight="1" x14ac:dyDescent="0.25">
      <c r="A57" s="61"/>
      <c r="B57" s="62"/>
      <c r="C57" s="58"/>
      <c r="D57" s="22"/>
      <c r="E57" s="20"/>
      <c r="F57" s="63"/>
      <c r="G57" s="52"/>
      <c r="H57" s="22"/>
      <c r="I57" s="24"/>
    </row>
    <row r="58" spans="1:9" x14ac:dyDescent="0.25">
      <c r="A58" s="64" t="s">
        <v>29</v>
      </c>
      <c r="B58" s="62"/>
      <c r="C58" s="58"/>
      <c r="D58" s="22"/>
      <c r="E58" s="20"/>
      <c r="F58" s="63"/>
      <c r="G58" s="52"/>
      <c r="H58" s="22"/>
      <c r="I58" s="24"/>
    </row>
    <row r="59" spans="1:9" x14ac:dyDescent="0.25">
      <c r="A59" s="75" t="s">
        <v>30</v>
      </c>
      <c r="B59" s="62" t="s">
        <v>19</v>
      </c>
      <c r="C59" s="58">
        <f>500000</f>
        <v>500000</v>
      </c>
      <c r="D59" s="22"/>
      <c r="E59" s="20"/>
      <c r="F59" s="63">
        <f t="shared" ref="F59:F62" si="3">G59/C59</f>
        <v>0</v>
      </c>
      <c r="G59" s="52"/>
      <c r="H59" s="22"/>
      <c r="I59" s="85" t="s">
        <v>33</v>
      </c>
    </row>
    <row r="60" spans="1:9" x14ac:dyDescent="0.25">
      <c r="A60" s="48"/>
      <c r="B60" s="62"/>
      <c r="C60" s="58"/>
      <c r="D60" s="22"/>
      <c r="E60" s="20"/>
      <c r="F60" s="63"/>
      <c r="G60" s="52"/>
      <c r="H60" s="22"/>
      <c r="I60" s="114"/>
    </row>
    <row r="61" spans="1:9" x14ac:dyDescent="0.25">
      <c r="A61" s="19" t="s">
        <v>31</v>
      </c>
      <c r="B61" s="22"/>
      <c r="C61" s="20"/>
      <c r="D61" s="22"/>
      <c r="E61" s="20"/>
      <c r="F61" s="63"/>
      <c r="G61" s="52"/>
      <c r="H61" s="22"/>
      <c r="I61" s="114"/>
    </row>
    <row r="62" spans="1:9" x14ac:dyDescent="0.25">
      <c r="A62" s="74" t="s">
        <v>65</v>
      </c>
      <c r="B62" s="62" t="s">
        <v>19</v>
      </c>
      <c r="C62" s="58">
        <f>5000000</f>
        <v>5000000</v>
      </c>
      <c r="D62" s="83">
        <v>44272</v>
      </c>
      <c r="E62" s="20"/>
      <c r="F62" s="63">
        <f t="shared" si="3"/>
        <v>0</v>
      </c>
      <c r="G62" s="22"/>
      <c r="H62" s="22"/>
      <c r="I62" s="85" t="s">
        <v>26</v>
      </c>
    </row>
    <row r="63" spans="1:9" s="2" customFormat="1" x14ac:dyDescent="0.25">
      <c r="A63" s="94"/>
      <c r="B63" s="62"/>
      <c r="C63" s="58"/>
      <c r="D63" s="22"/>
      <c r="E63" s="20"/>
      <c r="F63" s="63"/>
      <c r="G63" s="52"/>
      <c r="H63" s="22"/>
      <c r="I63" s="115" t="s">
        <v>113</v>
      </c>
    </row>
    <row r="64" spans="1:9" s="2" customFormat="1" x14ac:dyDescent="0.25">
      <c r="A64" s="94"/>
      <c r="B64" s="62"/>
      <c r="C64" s="58"/>
      <c r="D64" s="22"/>
      <c r="E64" s="20"/>
      <c r="F64" s="63"/>
      <c r="G64" s="52"/>
      <c r="H64" s="22"/>
      <c r="I64" s="115"/>
    </row>
    <row r="65" spans="1:10" s="2" customFormat="1" x14ac:dyDescent="0.25">
      <c r="A65" s="74" t="s">
        <v>64</v>
      </c>
      <c r="B65" s="62" t="s">
        <v>19</v>
      </c>
      <c r="C65" s="58">
        <f>500000</f>
        <v>500000</v>
      </c>
      <c r="D65" s="22"/>
      <c r="E65" s="20"/>
      <c r="F65" s="63">
        <f>G65/C65</f>
        <v>0</v>
      </c>
      <c r="G65" s="52"/>
      <c r="H65" s="22"/>
      <c r="I65" s="85" t="s">
        <v>33</v>
      </c>
    </row>
    <row r="66" spans="1:10" s="2" customFormat="1" x14ac:dyDescent="0.25">
      <c r="A66" s="68"/>
      <c r="B66" s="62"/>
      <c r="C66" s="58"/>
      <c r="D66" s="22"/>
      <c r="E66" s="20"/>
      <c r="F66" s="63"/>
      <c r="G66" s="52"/>
      <c r="H66" s="22"/>
      <c r="I66" s="114"/>
    </row>
    <row r="67" spans="1:10" s="2" customFormat="1" x14ac:dyDescent="0.25">
      <c r="A67" s="74" t="s">
        <v>66</v>
      </c>
      <c r="B67" s="62" t="s">
        <v>19</v>
      </c>
      <c r="C67" s="58">
        <f>1500000</f>
        <v>1500000</v>
      </c>
      <c r="D67" s="23"/>
      <c r="E67" s="21"/>
      <c r="F67" s="63">
        <f>G67/C67</f>
        <v>0</v>
      </c>
      <c r="G67" s="52"/>
      <c r="H67" s="22"/>
      <c r="I67" s="85" t="s">
        <v>33</v>
      </c>
    </row>
    <row r="68" spans="1:10" s="2" customFormat="1" x14ac:dyDescent="0.25">
      <c r="A68" s="94"/>
      <c r="B68" s="62"/>
      <c r="C68" s="58"/>
      <c r="D68" s="22"/>
      <c r="E68" s="20"/>
      <c r="F68" s="63"/>
      <c r="G68" s="52"/>
      <c r="H68" s="22"/>
      <c r="I68" s="114"/>
    </row>
    <row r="69" spans="1:10" s="2" customFormat="1" x14ac:dyDescent="0.25">
      <c r="A69" s="74" t="s">
        <v>67</v>
      </c>
      <c r="B69" s="62" t="s">
        <v>19</v>
      </c>
      <c r="C69" s="58">
        <f>1000000</f>
        <v>1000000</v>
      </c>
      <c r="D69" s="22"/>
      <c r="E69" s="20"/>
      <c r="F69" s="63">
        <f>G69/C69</f>
        <v>0</v>
      </c>
      <c r="G69" s="52"/>
      <c r="H69" s="22"/>
      <c r="I69" s="85" t="s">
        <v>33</v>
      </c>
    </row>
    <row r="70" spans="1:10" s="2" customFormat="1" x14ac:dyDescent="0.25">
      <c r="A70" s="107"/>
      <c r="B70" s="78"/>
      <c r="C70" s="70"/>
      <c r="D70" s="41"/>
      <c r="E70" s="56"/>
      <c r="F70" s="79"/>
      <c r="G70" s="55"/>
      <c r="H70" s="41"/>
      <c r="I70" s="116"/>
    </row>
    <row r="71" spans="1:10" x14ac:dyDescent="0.25">
      <c r="A71" s="60"/>
      <c r="B71" s="51"/>
      <c r="C71" s="58"/>
      <c r="D71" s="20"/>
      <c r="E71" s="20"/>
      <c r="F71" s="50"/>
      <c r="G71" s="58"/>
      <c r="H71" s="20"/>
      <c r="I71" s="59"/>
    </row>
    <row r="72" spans="1:10" s="2" customFormat="1" x14ac:dyDescent="0.25">
      <c r="A72" s="60" t="s">
        <v>0</v>
      </c>
      <c r="B72" s="51"/>
      <c r="C72" s="58"/>
      <c r="D72" s="20"/>
      <c r="E72" s="20"/>
      <c r="F72" s="50"/>
      <c r="G72" s="58"/>
      <c r="H72" s="20"/>
      <c r="I72" s="59"/>
    </row>
    <row r="73" spans="1:10" s="2" customFormat="1" x14ac:dyDescent="0.25">
      <c r="A73" s="28"/>
      <c r="B73" s="108"/>
      <c r="C73" s="31"/>
      <c r="D73" s="31"/>
      <c r="E73" s="32" t="s">
        <v>6</v>
      </c>
      <c r="F73" s="119" t="s">
        <v>9</v>
      </c>
      <c r="G73" s="119"/>
      <c r="H73" s="38" t="s">
        <v>16</v>
      </c>
      <c r="I73" s="30"/>
    </row>
    <row r="74" spans="1:10" x14ac:dyDescent="0.25">
      <c r="A74" s="34" t="s">
        <v>2</v>
      </c>
      <c r="B74" s="109" t="s">
        <v>3</v>
      </c>
      <c r="C74" s="36" t="s">
        <v>4</v>
      </c>
      <c r="D74" s="36" t="s">
        <v>5</v>
      </c>
      <c r="E74" s="36" t="s">
        <v>7</v>
      </c>
      <c r="F74" s="37" t="s">
        <v>10</v>
      </c>
      <c r="G74" s="38" t="s">
        <v>12</v>
      </c>
      <c r="H74" s="34" t="s">
        <v>14</v>
      </c>
      <c r="I74" s="35" t="s">
        <v>15</v>
      </c>
    </row>
    <row r="75" spans="1:10" x14ac:dyDescent="0.25">
      <c r="A75" s="67"/>
      <c r="B75" s="8"/>
      <c r="C75" s="6"/>
      <c r="D75" s="6"/>
      <c r="E75" s="43" t="s">
        <v>8</v>
      </c>
      <c r="F75" s="44" t="s">
        <v>11</v>
      </c>
      <c r="G75" s="45" t="s">
        <v>13</v>
      </c>
      <c r="H75" s="45" t="s">
        <v>17</v>
      </c>
      <c r="I75" s="8"/>
    </row>
    <row r="76" spans="1:10" x14ac:dyDescent="0.25">
      <c r="A76" s="74" t="s">
        <v>115</v>
      </c>
      <c r="B76" s="62" t="s">
        <v>19</v>
      </c>
      <c r="C76" s="58">
        <f>300000</f>
        <v>300000</v>
      </c>
      <c r="D76" s="87"/>
      <c r="E76" s="20"/>
      <c r="F76" s="93">
        <f>G76/C76</f>
        <v>0</v>
      </c>
      <c r="G76" s="69"/>
      <c r="H76" s="87"/>
      <c r="I76" s="84" t="s">
        <v>33</v>
      </c>
    </row>
    <row r="77" spans="1:10" x14ac:dyDescent="0.25">
      <c r="A77" s="48" t="s">
        <v>68</v>
      </c>
      <c r="B77" s="62"/>
      <c r="C77" s="58"/>
      <c r="D77" s="22"/>
      <c r="E77" s="20"/>
      <c r="F77" s="63"/>
      <c r="G77" s="52"/>
      <c r="H77" s="22"/>
      <c r="I77" s="24"/>
    </row>
    <row r="78" spans="1:10" x14ac:dyDescent="0.25">
      <c r="A78" s="1"/>
      <c r="B78" s="7"/>
      <c r="C78" s="2"/>
      <c r="D78" s="7"/>
      <c r="E78" s="2"/>
      <c r="F78" s="7"/>
      <c r="G78" s="7"/>
      <c r="H78" s="7"/>
      <c r="I78" s="4"/>
    </row>
    <row r="79" spans="1:10" x14ac:dyDescent="0.25">
      <c r="A79" s="74" t="s">
        <v>69</v>
      </c>
      <c r="B79" s="62" t="s">
        <v>19</v>
      </c>
      <c r="C79" s="58">
        <f>1000000</f>
        <v>1000000</v>
      </c>
      <c r="D79" s="83"/>
      <c r="E79" s="20"/>
      <c r="F79" s="63">
        <f t="shared" ref="F79:F88" si="4">G79/C79</f>
        <v>0</v>
      </c>
      <c r="G79" s="52"/>
      <c r="H79" s="22"/>
      <c r="I79" s="84" t="s">
        <v>33</v>
      </c>
      <c r="J79" s="15">
        <f>C79-G79</f>
        <v>1000000</v>
      </c>
    </row>
    <row r="80" spans="1:10" x14ac:dyDescent="0.25">
      <c r="A80" s="48"/>
      <c r="B80" s="22"/>
      <c r="C80" s="20"/>
      <c r="D80" s="22"/>
      <c r="E80" s="20"/>
      <c r="F80" s="63"/>
      <c r="G80" s="22"/>
      <c r="H80" s="22"/>
      <c r="I80" s="49"/>
    </row>
    <row r="81" spans="1:9" x14ac:dyDescent="0.25">
      <c r="A81" s="74" t="s">
        <v>70</v>
      </c>
      <c r="B81" s="62" t="s">
        <v>19</v>
      </c>
      <c r="C81" s="58">
        <f>1000000</f>
        <v>1000000</v>
      </c>
      <c r="D81" s="22"/>
      <c r="E81" s="20"/>
      <c r="F81" s="63">
        <f t="shared" si="4"/>
        <v>0</v>
      </c>
      <c r="G81" s="52"/>
      <c r="H81" s="22"/>
      <c r="I81" s="84" t="s">
        <v>33</v>
      </c>
    </row>
    <row r="82" spans="1:9" x14ac:dyDescent="0.25">
      <c r="A82" s="48"/>
      <c r="B82" s="62"/>
      <c r="C82" s="58"/>
      <c r="D82" s="22"/>
      <c r="E82" s="20"/>
      <c r="F82" s="63"/>
      <c r="G82" s="52"/>
      <c r="H82" s="22"/>
      <c r="I82" s="24"/>
    </row>
    <row r="83" spans="1:9" x14ac:dyDescent="0.25">
      <c r="A83" s="74" t="s">
        <v>71</v>
      </c>
      <c r="B83" s="62" t="s">
        <v>19</v>
      </c>
      <c r="C83" s="58">
        <f>3000000</f>
        <v>3000000</v>
      </c>
      <c r="D83" s="22"/>
      <c r="E83" s="20"/>
      <c r="F83" s="63">
        <f t="shared" si="4"/>
        <v>0</v>
      </c>
      <c r="G83" s="52"/>
      <c r="H83" s="22"/>
      <c r="I83" s="84" t="s">
        <v>33</v>
      </c>
    </row>
    <row r="84" spans="1:9" x14ac:dyDescent="0.25">
      <c r="A84" s="68" t="s">
        <v>72</v>
      </c>
      <c r="B84" s="62"/>
      <c r="C84" s="65"/>
      <c r="D84" s="22"/>
      <c r="E84" s="20"/>
      <c r="F84" s="63"/>
      <c r="G84" s="52"/>
      <c r="H84" s="22"/>
      <c r="I84" s="24"/>
    </row>
    <row r="85" spans="1:9" x14ac:dyDescent="0.25">
      <c r="A85" s="68"/>
      <c r="B85" s="62"/>
      <c r="C85" s="65"/>
      <c r="D85" s="22"/>
      <c r="E85" s="20"/>
      <c r="F85" s="63"/>
      <c r="G85" s="52"/>
      <c r="H85" s="22"/>
      <c r="I85" s="24"/>
    </row>
    <row r="86" spans="1:9" x14ac:dyDescent="0.25">
      <c r="A86" s="74" t="s">
        <v>73</v>
      </c>
      <c r="B86" s="62" t="s">
        <v>19</v>
      </c>
      <c r="C86" s="65">
        <f>2000000</f>
        <v>2000000</v>
      </c>
      <c r="D86" s="22"/>
      <c r="E86" s="20"/>
      <c r="F86" s="63">
        <f t="shared" si="4"/>
        <v>0</v>
      </c>
      <c r="G86" s="52"/>
      <c r="H86" s="22"/>
      <c r="I86" s="84" t="s">
        <v>33</v>
      </c>
    </row>
    <row r="87" spans="1:9" x14ac:dyDescent="0.25">
      <c r="A87" s="48"/>
      <c r="B87" s="62"/>
      <c r="C87" s="58"/>
      <c r="D87" s="22"/>
      <c r="E87" s="20"/>
      <c r="F87" s="63"/>
      <c r="G87" s="52"/>
      <c r="H87" s="22"/>
      <c r="I87" s="24"/>
    </row>
    <row r="88" spans="1:9" x14ac:dyDescent="0.25">
      <c r="A88" s="74" t="s">
        <v>74</v>
      </c>
      <c r="B88" s="62" t="s">
        <v>19</v>
      </c>
      <c r="C88" s="58">
        <f>1500000</f>
        <v>1500000</v>
      </c>
      <c r="D88" s="22"/>
      <c r="E88" s="20"/>
      <c r="F88" s="63">
        <f t="shared" si="4"/>
        <v>0</v>
      </c>
      <c r="G88" s="52"/>
      <c r="H88" s="22"/>
      <c r="I88" s="84" t="s">
        <v>33</v>
      </c>
    </row>
    <row r="89" spans="1:9" s="2" customFormat="1" x14ac:dyDescent="0.25">
      <c r="A89" s="48" t="s">
        <v>75</v>
      </c>
      <c r="B89" s="22"/>
      <c r="C89" s="20"/>
      <c r="D89" s="22"/>
      <c r="E89" s="20"/>
      <c r="F89" s="63"/>
      <c r="G89" s="22"/>
      <c r="H89" s="22"/>
      <c r="I89" s="24"/>
    </row>
    <row r="90" spans="1:9" s="2" customFormat="1" x14ac:dyDescent="0.25">
      <c r="A90" s="48"/>
      <c r="B90" s="22"/>
      <c r="C90" s="20"/>
      <c r="D90" s="22"/>
      <c r="E90" s="20"/>
      <c r="F90" s="63"/>
      <c r="G90" s="22"/>
      <c r="H90" s="22"/>
      <c r="I90" s="49"/>
    </row>
    <row r="91" spans="1:9" s="2" customFormat="1" x14ac:dyDescent="0.25">
      <c r="A91" s="74" t="s">
        <v>76</v>
      </c>
      <c r="B91" s="62" t="s">
        <v>19</v>
      </c>
      <c r="C91" s="65">
        <f>1500000</f>
        <v>1500000</v>
      </c>
      <c r="D91" s="35"/>
      <c r="E91" s="37"/>
      <c r="F91" s="113">
        <f>G91/C91</f>
        <v>0</v>
      </c>
      <c r="G91" s="62"/>
      <c r="H91" s="62"/>
      <c r="I91" s="84" t="s">
        <v>33</v>
      </c>
    </row>
    <row r="92" spans="1:9" s="2" customFormat="1" x14ac:dyDescent="0.25">
      <c r="A92" s="75" t="s">
        <v>77</v>
      </c>
      <c r="B92" s="35"/>
      <c r="C92" s="37"/>
      <c r="D92" s="35"/>
      <c r="E92" s="37"/>
      <c r="F92" s="62"/>
      <c r="G92" s="62"/>
      <c r="H92" s="62"/>
      <c r="I92" s="111"/>
    </row>
    <row r="93" spans="1:9" s="2" customFormat="1" x14ac:dyDescent="0.25">
      <c r="A93" s="76"/>
      <c r="B93" s="62"/>
      <c r="C93" s="65"/>
      <c r="D93" s="35"/>
      <c r="E93" s="37"/>
      <c r="F93" s="100"/>
      <c r="G93" s="62"/>
      <c r="H93" s="62"/>
      <c r="I93" s="84"/>
    </row>
    <row r="94" spans="1:9" s="2" customFormat="1" x14ac:dyDescent="0.25">
      <c r="A94" s="74" t="s">
        <v>116</v>
      </c>
      <c r="B94" s="62" t="s">
        <v>19</v>
      </c>
      <c r="C94" s="65">
        <f>1500000</f>
        <v>1500000</v>
      </c>
      <c r="D94" s="35"/>
      <c r="E94" s="37"/>
      <c r="F94" s="100">
        <f>G94/C94</f>
        <v>0</v>
      </c>
      <c r="G94" s="35"/>
      <c r="H94" s="35"/>
      <c r="I94" s="84" t="s">
        <v>33</v>
      </c>
    </row>
    <row r="95" spans="1:9" s="2" customFormat="1" x14ac:dyDescent="0.25">
      <c r="A95" s="75" t="s">
        <v>117</v>
      </c>
      <c r="B95" s="62"/>
      <c r="C95" s="65"/>
      <c r="D95" s="35"/>
      <c r="E95" s="37"/>
      <c r="F95" s="100"/>
      <c r="G95" s="35"/>
      <c r="H95" s="35"/>
      <c r="I95" s="84"/>
    </row>
    <row r="96" spans="1:9" s="2" customFormat="1" x14ac:dyDescent="0.25">
      <c r="A96" s="48"/>
      <c r="B96" s="22"/>
      <c r="C96" s="20"/>
      <c r="D96" s="22"/>
      <c r="E96" s="20"/>
      <c r="F96" s="63"/>
      <c r="G96" s="22"/>
      <c r="H96" s="22"/>
      <c r="I96" s="49"/>
    </row>
    <row r="97" spans="1:9" s="2" customFormat="1" x14ac:dyDescent="0.25">
      <c r="A97" s="74" t="s">
        <v>78</v>
      </c>
      <c r="B97" s="62" t="s">
        <v>19</v>
      </c>
      <c r="C97" s="65">
        <f>3000000</f>
        <v>3000000</v>
      </c>
      <c r="D97" s="35"/>
      <c r="E97" s="37"/>
      <c r="F97" s="100">
        <f>G97/C97</f>
        <v>0</v>
      </c>
      <c r="G97" s="35"/>
      <c r="H97" s="35"/>
      <c r="I97" s="84" t="s">
        <v>33</v>
      </c>
    </row>
    <row r="98" spans="1:9" s="2" customFormat="1" x14ac:dyDescent="0.25">
      <c r="A98" s="75" t="s">
        <v>79</v>
      </c>
      <c r="B98" s="62"/>
      <c r="C98" s="65"/>
      <c r="D98" s="35"/>
      <c r="E98" s="37"/>
      <c r="F98" s="100"/>
      <c r="G98" s="35"/>
      <c r="H98" s="35"/>
      <c r="I98" s="84"/>
    </row>
    <row r="99" spans="1:9" s="2" customFormat="1" x14ac:dyDescent="0.25">
      <c r="A99" s="76"/>
      <c r="B99" s="62"/>
      <c r="C99" s="65"/>
      <c r="D99" s="35"/>
      <c r="E99" s="37"/>
      <c r="F99" s="100"/>
      <c r="G99" s="35"/>
      <c r="H99" s="35"/>
      <c r="I99" s="84"/>
    </row>
    <row r="100" spans="1:9" s="2" customFormat="1" x14ac:dyDescent="0.25">
      <c r="A100" s="101" t="s">
        <v>80</v>
      </c>
      <c r="B100" s="62" t="s">
        <v>19</v>
      </c>
      <c r="C100" s="65">
        <f>400000</f>
        <v>400000</v>
      </c>
      <c r="D100" s="35"/>
      <c r="E100" s="37"/>
      <c r="F100" s="100">
        <f>G100/C100</f>
        <v>0</v>
      </c>
      <c r="G100" s="35"/>
      <c r="H100" s="35"/>
      <c r="I100" s="84" t="s">
        <v>33</v>
      </c>
    </row>
    <row r="101" spans="1:9" s="2" customFormat="1" x14ac:dyDescent="0.25">
      <c r="A101" s="48"/>
      <c r="B101" s="22"/>
      <c r="C101" s="20"/>
      <c r="D101" s="22"/>
      <c r="E101" s="20"/>
      <c r="F101" s="63"/>
      <c r="G101" s="22"/>
      <c r="H101" s="22"/>
      <c r="I101" s="49"/>
    </row>
    <row r="102" spans="1:9" s="2" customFormat="1" x14ac:dyDescent="0.25">
      <c r="A102" s="74" t="s">
        <v>81</v>
      </c>
      <c r="B102" s="62" t="s">
        <v>19</v>
      </c>
      <c r="C102" s="65">
        <f>3000000</f>
        <v>3000000</v>
      </c>
      <c r="D102" s="83">
        <v>44272</v>
      </c>
      <c r="E102" s="37"/>
      <c r="F102" s="100">
        <f>G102/C102</f>
        <v>0</v>
      </c>
      <c r="G102" s="35"/>
      <c r="H102" s="35"/>
      <c r="I102" s="84" t="s">
        <v>26</v>
      </c>
    </row>
    <row r="103" spans="1:9" s="2" customFormat="1" x14ac:dyDescent="0.25">
      <c r="A103" s="76"/>
      <c r="B103" s="62"/>
      <c r="C103" s="65"/>
      <c r="D103" s="35"/>
      <c r="E103" s="37"/>
      <c r="F103" s="100"/>
      <c r="G103" s="35"/>
      <c r="H103" s="35"/>
      <c r="I103" s="84" t="s">
        <v>114</v>
      </c>
    </row>
    <row r="104" spans="1:9" s="12" customFormat="1" x14ac:dyDescent="0.25">
      <c r="A104" s="40"/>
      <c r="B104" s="78"/>
      <c r="C104" s="70"/>
      <c r="D104" s="80"/>
      <c r="E104" s="110"/>
      <c r="F104" s="79"/>
      <c r="G104" s="55"/>
      <c r="H104" s="41"/>
      <c r="I104" s="57"/>
    </row>
    <row r="105" spans="1:9" s="2" customFormat="1" x14ac:dyDescent="0.25">
      <c r="A105" s="71"/>
      <c r="B105" s="20"/>
      <c r="C105" s="58"/>
      <c r="D105" s="20"/>
      <c r="E105" s="20"/>
      <c r="F105" s="72"/>
      <c r="G105" s="20"/>
      <c r="H105" s="20"/>
      <c r="I105" s="59"/>
    </row>
    <row r="106" spans="1:9" s="2" customFormat="1" x14ac:dyDescent="0.25">
      <c r="A106" s="60" t="s">
        <v>0</v>
      </c>
      <c r="B106" s="51"/>
      <c r="C106" s="58"/>
      <c r="D106" s="20"/>
      <c r="E106" s="20"/>
      <c r="F106" s="50"/>
      <c r="G106" s="58"/>
      <c r="H106" s="20"/>
      <c r="I106" s="59"/>
    </row>
    <row r="107" spans="1:9" s="2" customFormat="1" x14ac:dyDescent="0.25">
      <c r="A107" s="87"/>
      <c r="B107" s="66"/>
      <c r="C107" s="30"/>
      <c r="D107" s="31"/>
      <c r="E107" s="32" t="s">
        <v>6</v>
      </c>
      <c r="F107" s="119" t="s">
        <v>9</v>
      </c>
      <c r="G107" s="119"/>
      <c r="H107" s="38" t="s">
        <v>16</v>
      </c>
      <c r="I107" s="30"/>
    </row>
    <row r="108" spans="1:9" s="2" customFormat="1" x14ac:dyDescent="0.25">
      <c r="A108" s="35" t="s">
        <v>2</v>
      </c>
      <c r="B108" s="37" t="s">
        <v>3</v>
      </c>
      <c r="C108" s="35" t="s">
        <v>4</v>
      </c>
      <c r="D108" s="36" t="s">
        <v>5</v>
      </c>
      <c r="E108" s="36" t="s">
        <v>7</v>
      </c>
      <c r="F108" s="37" t="s">
        <v>10</v>
      </c>
      <c r="G108" s="38" t="s">
        <v>12</v>
      </c>
      <c r="H108" s="34" t="s">
        <v>14</v>
      </c>
      <c r="I108" s="35" t="s">
        <v>15</v>
      </c>
    </row>
    <row r="109" spans="1:9" s="2" customFormat="1" x14ac:dyDescent="0.25">
      <c r="A109" s="99"/>
      <c r="B109" s="5"/>
      <c r="C109" s="8"/>
      <c r="D109" s="6"/>
      <c r="E109" s="43" t="s">
        <v>8</v>
      </c>
      <c r="F109" s="45" t="s">
        <v>11</v>
      </c>
      <c r="G109" s="45" t="s">
        <v>13</v>
      </c>
      <c r="H109" s="45" t="s">
        <v>17</v>
      </c>
      <c r="I109" s="8"/>
    </row>
    <row r="110" spans="1:9" s="2" customFormat="1" x14ac:dyDescent="0.25">
      <c r="A110" s="53" t="s">
        <v>82</v>
      </c>
      <c r="B110" s="98" t="s">
        <v>19</v>
      </c>
      <c r="C110" s="65">
        <f>6200000</f>
        <v>6200000</v>
      </c>
      <c r="D110" s="83">
        <v>44277</v>
      </c>
      <c r="E110" s="36"/>
      <c r="F110" s="82">
        <f>G110/C110</f>
        <v>0.19657248709677419</v>
      </c>
      <c r="G110" s="96">
        <f>852857.65+365891.77</f>
        <v>1218749.42</v>
      </c>
      <c r="H110" s="35"/>
      <c r="I110" s="85"/>
    </row>
    <row r="111" spans="1:9" s="2" customFormat="1" x14ac:dyDescent="0.25">
      <c r="A111" s="77"/>
      <c r="B111" s="62"/>
      <c r="C111" s="65"/>
      <c r="D111" s="35"/>
      <c r="E111" s="36"/>
      <c r="F111" s="82"/>
      <c r="G111" s="34"/>
      <c r="H111" s="35"/>
      <c r="I111" s="85"/>
    </row>
    <row r="112" spans="1:9" s="2" customFormat="1" x14ac:dyDescent="0.25">
      <c r="A112" s="53" t="s">
        <v>83</v>
      </c>
      <c r="B112" s="62" t="s">
        <v>19</v>
      </c>
      <c r="C112" s="37"/>
      <c r="D112" s="35"/>
      <c r="E112" s="36"/>
      <c r="F112" s="82"/>
      <c r="G112" s="34"/>
      <c r="H112" s="35"/>
      <c r="I112" s="36"/>
    </row>
    <row r="113" spans="1:9" s="2" customFormat="1" x14ac:dyDescent="0.25">
      <c r="A113" s="47" t="s">
        <v>84</v>
      </c>
      <c r="B113" s="22"/>
      <c r="C113" s="37"/>
      <c r="D113" s="35"/>
      <c r="E113" s="36"/>
      <c r="F113" s="82"/>
      <c r="G113" s="34"/>
      <c r="H113" s="35"/>
      <c r="I113" s="36"/>
    </row>
    <row r="114" spans="1:9" s="2" customFormat="1" x14ac:dyDescent="0.25">
      <c r="A114" s="53" t="s">
        <v>85</v>
      </c>
      <c r="B114" s="62" t="s">
        <v>19</v>
      </c>
      <c r="C114" s="102">
        <f>100000</f>
        <v>100000</v>
      </c>
      <c r="D114" s="35"/>
      <c r="E114" s="36"/>
      <c r="F114" s="82">
        <f>G114/C114</f>
        <v>0</v>
      </c>
      <c r="G114" s="34"/>
      <c r="H114" s="35"/>
      <c r="I114" s="85" t="s">
        <v>33</v>
      </c>
    </row>
    <row r="115" spans="1:9" s="2" customFormat="1" x14ac:dyDescent="0.25">
      <c r="A115" s="22" t="s">
        <v>92</v>
      </c>
      <c r="B115" s="62" t="s">
        <v>19</v>
      </c>
      <c r="C115" s="102">
        <f>100000</f>
        <v>100000</v>
      </c>
      <c r="D115" s="35"/>
      <c r="E115" s="36"/>
      <c r="F115" s="82">
        <f t="shared" ref="F115:F117" si="5">G115/C115</f>
        <v>0</v>
      </c>
      <c r="G115" s="34"/>
      <c r="H115" s="35"/>
      <c r="I115" s="85" t="s">
        <v>33</v>
      </c>
    </row>
    <row r="116" spans="1:9" s="2" customFormat="1" x14ac:dyDescent="0.25">
      <c r="A116" s="53" t="s">
        <v>93</v>
      </c>
      <c r="B116" s="62" t="s">
        <v>19</v>
      </c>
      <c r="C116" s="102">
        <f>60889</f>
        <v>60889</v>
      </c>
      <c r="D116" s="35"/>
      <c r="E116" s="36"/>
      <c r="F116" s="82">
        <f t="shared" si="5"/>
        <v>0</v>
      </c>
      <c r="G116" s="34"/>
      <c r="H116" s="35"/>
      <c r="I116" s="85" t="s">
        <v>33</v>
      </c>
    </row>
    <row r="117" spans="1:9" s="2" customFormat="1" x14ac:dyDescent="0.25">
      <c r="A117" s="22" t="s">
        <v>94</v>
      </c>
      <c r="B117" s="62" t="s">
        <v>19</v>
      </c>
      <c r="C117" s="102">
        <f>500000</f>
        <v>500000</v>
      </c>
      <c r="D117" s="35"/>
      <c r="E117" s="36"/>
      <c r="F117" s="82">
        <f t="shared" si="5"/>
        <v>0</v>
      </c>
      <c r="G117" s="34"/>
      <c r="H117" s="35"/>
      <c r="I117" s="85" t="s">
        <v>33</v>
      </c>
    </row>
    <row r="118" spans="1:9" s="2" customFormat="1" x14ac:dyDescent="0.25">
      <c r="A118" s="22"/>
      <c r="B118" s="62"/>
      <c r="C118" s="102"/>
      <c r="D118" s="35"/>
      <c r="E118" s="36"/>
      <c r="F118" s="82"/>
      <c r="G118" s="34"/>
      <c r="H118" s="35"/>
      <c r="I118" s="36"/>
    </row>
    <row r="119" spans="1:9" s="2" customFormat="1" x14ac:dyDescent="0.25">
      <c r="A119" s="47" t="s">
        <v>95</v>
      </c>
      <c r="B119" s="22"/>
      <c r="C119" s="102"/>
      <c r="D119" s="35"/>
      <c r="E119" s="36"/>
      <c r="F119" s="82"/>
      <c r="G119" s="34"/>
      <c r="H119" s="35"/>
      <c r="I119" s="36"/>
    </row>
    <row r="120" spans="1:9" s="2" customFormat="1" x14ac:dyDescent="0.25">
      <c r="A120" s="53" t="s">
        <v>96</v>
      </c>
      <c r="B120" s="62" t="s">
        <v>19</v>
      </c>
      <c r="C120" s="102">
        <f>70000</f>
        <v>70000</v>
      </c>
      <c r="D120" s="83"/>
      <c r="E120" s="36"/>
      <c r="F120" s="82">
        <f>G120/C120</f>
        <v>0</v>
      </c>
      <c r="G120" s="96"/>
      <c r="H120" s="35"/>
      <c r="I120" s="85" t="s">
        <v>33</v>
      </c>
    </row>
    <row r="121" spans="1:9" s="2" customFormat="1" x14ac:dyDescent="0.25">
      <c r="A121" s="22" t="s">
        <v>97</v>
      </c>
      <c r="B121" s="62" t="s">
        <v>19</v>
      </c>
      <c r="C121" s="102">
        <f>100000</f>
        <v>100000</v>
      </c>
      <c r="D121" s="83"/>
      <c r="E121" s="36"/>
      <c r="F121" s="82">
        <f t="shared" ref="F121:F131" si="6">G121/C121</f>
        <v>0</v>
      </c>
      <c r="G121" s="96"/>
      <c r="H121" s="35"/>
      <c r="I121" s="85" t="s">
        <v>33</v>
      </c>
    </row>
    <row r="122" spans="1:9" s="2" customFormat="1" x14ac:dyDescent="0.25">
      <c r="A122" s="53" t="s">
        <v>98</v>
      </c>
      <c r="B122" s="62" t="s">
        <v>19</v>
      </c>
      <c r="C122" s="102">
        <f>150000</f>
        <v>150000</v>
      </c>
      <c r="D122" s="83"/>
      <c r="E122" s="36"/>
      <c r="F122" s="82">
        <f t="shared" si="6"/>
        <v>0</v>
      </c>
      <c r="G122" s="96"/>
      <c r="H122" s="35"/>
      <c r="I122" s="85" t="s">
        <v>33</v>
      </c>
    </row>
    <row r="123" spans="1:9" s="2" customFormat="1" x14ac:dyDescent="0.25">
      <c r="A123" s="22" t="s">
        <v>99</v>
      </c>
      <c r="B123" s="62" t="s">
        <v>19</v>
      </c>
      <c r="C123" s="102">
        <f>70000</f>
        <v>70000</v>
      </c>
      <c r="D123" s="83"/>
      <c r="E123" s="36"/>
      <c r="F123" s="82">
        <f t="shared" si="6"/>
        <v>0</v>
      </c>
      <c r="G123" s="96"/>
      <c r="H123" s="35"/>
      <c r="I123" s="85" t="s">
        <v>33</v>
      </c>
    </row>
    <row r="124" spans="1:9" s="2" customFormat="1" x14ac:dyDescent="0.25">
      <c r="A124" s="22" t="s">
        <v>100</v>
      </c>
      <c r="B124" s="62" t="s">
        <v>19</v>
      </c>
      <c r="C124" s="102">
        <f>100000</f>
        <v>100000</v>
      </c>
      <c r="D124" s="83"/>
      <c r="E124" s="36"/>
      <c r="F124" s="82">
        <f t="shared" si="6"/>
        <v>0</v>
      </c>
      <c r="G124" s="96"/>
      <c r="H124" s="35"/>
      <c r="I124" s="85" t="s">
        <v>33</v>
      </c>
    </row>
    <row r="125" spans="1:9" s="2" customFormat="1" x14ac:dyDescent="0.25">
      <c r="A125" s="22" t="s">
        <v>101</v>
      </c>
      <c r="B125" s="62" t="s">
        <v>19</v>
      </c>
      <c r="C125" s="102">
        <f t="shared" ref="C125:C130" si="7">70000</f>
        <v>70000</v>
      </c>
      <c r="D125" s="83">
        <v>44279</v>
      </c>
      <c r="E125" s="36"/>
      <c r="F125" s="82">
        <f t="shared" si="6"/>
        <v>1</v>
      </c>
      <c r="G125" s="96">
        <f>70000</f>
        <v>70000</v>
      </c>
      <c r="H125" s="35"/>
      <c r="I125" s="85" t="s">
        <v>36</v>
      </c>
    </row>
    <row r="126" spans="1:9" s="2" customFormat="1" x14ac:dyDescent="0.25">
      <c r="A126" s="22" t="s">
        <v>102</v>
      </c>
      <c r="B126" s="62" t="s">
        <v>19</v>
      </c>
      <c r="C126" s="102">
        <f t="shared" si="7"/>
        <v>70000</v>
      </c>
      <c r="D126" s="83"/>
      <c r="E126" s="36"/>
      <c r="F126" s="82">
        <f t="shared" si="6"/>
        <v>0</v>
      </c>
      <c r="G126" s="96"/>
      <c r="H126" s="35"/>
      <c r="I126" s="85" t="s">
        <v>33</v>
      </c>
    </row>
    <row r="127" spans="1:9" s="2" customFormat="1" x14ac:dyDescent="0.25">
      <c r="A127" s="22" t="s">
        <v>103</v>
      </c>
      <c r="B127" s="62" t="s">
        <v>19</v>
      </c>
      <c r="C127" s="102">
        <f t="shared" si="7"/>
        <v>70000</v>
      </c>
      <c r="D127" s="83"/>
      <c r="E127" s="36"/>
      <c r="F127" s="82">
        <f t="shared" si="6"/>
        <v>0</v>
      </c>
      <c r="G127" s="96"/>
      <c r="H127" s="35"/>
      <c r="I127" s="85" t="s">
        <v>33</v>
      </c>
    </row>
    <row r="128" spans="1:9" s="2" customFormat="1" x14ac:dyDescent="0.25">
      <c r="A128" s="22" t="s">
        <v>105</v>
      </c>
      <c r="B128" s="62" t="s">
        <v>19</v>
      </c>
      <c r="C128" s="102">
        <f t="shared" si="7"/>
        <v>70000</v>
      </c>
      <c r="D128" s="83"/>
      <c r="E128" s="36"/>
      <c r="F128" s="82">
        <f t="shared" si="6"/>
        <v>0</v>
      </c>
      <c r="G128" s="96"/>
      <c r="H128" s="35"/>
      <c r="I128" s="85" t="s">
        <v>33</v>
      </c>
    </row>
    <row r="129" spans="1:9" s="2" customFormat="1" x14ac:dyDescent="0.25">
      <c r="A129" s="22" t="s">
        <v>104</v>
      </c>
      <c r="B129" s="62" t="s">
        <v>19</v>
      </c>
      <c r="C129" s="102">
        <f t="shared" si="7"/>
        <v>70000</v>
      </c>
      <c r="D129" s="83"/>
      <c r="E129" s="36"/>
      <c r="F129" s="82">
        <f t="shared" si="6"/>
        <v>0</v>
      </c>
      <c r="G129" s="96"/>
      <c r="H129" s="35"/>
      <c r="I129" s="85" t="s">
        <v>33</v>
      </c>
    </row>
    <row r="130" spans="1:9" s="2" customFormat="1" x14ac:dyDescent="0.25">
      <c r="A130" s="22" t="s">
        <v>106</v>
      </c>
      <c r="B130" s="62" t="s">
        <v>19</v>
      </c>
      <c r="C130" s="102">
        <f t="shared" si="7"/>
        <v>70000</v>
      </c>
      <c r="D130" s="83"/>
      <c r="E130" s="36"/>
      <c r="F130" s="82">
        <f t="shared" si="6"/>
        <v>0</v>
      </c>
      <c r="G130" s="96"/>
      <c r="H130" s="35"/>
      <c r="I130" s="85" t="s">
        <v>33</v>
      </c>
    </row>
    <row r="131" spans="1:9" s="2" customFormat="1" x14ac:dyDescent="0.25">
      <c r="A131" s="22" t="s">
        <v>107</v>
      </c>
      <c r="B131" s="62" t="s">
        <v>19</v>
      </c>
      <c r="C131" s="102">
        <f>200000</f>
        <v>200000</v>
      </c>
      <c r="D131" s="83"/>
      <c r="E131" s="36"/>
      <c r="F131" s="82">
        <f t="shared" si="6"/>
        <v>0</v>
      </c>
      <c r="G131" s="96"/>
      <c r="H131" s="35"/>
      <c r="I131" s="85" t="s">
        <v>33</v>
      </c>
    </row>
    <row r="132" spans="1:9" s="2" customFormat="1" x14ac:dyDescent="0.25">
      <c r="A132" s="22"/>
      <c r="B132" s="62"/>
      <c r="C132" s="102"/>
      <c r="D132" s="35"/>
      <c r="E132" s="36"/>
      <c r="F132" s="82"/>
      <c r="G132" s="34"/>
      <c r="H132" s="35"/>
      <c r="I132" s="36"/>
    </row>
    <row r="133" spans="1:9" s="2" customFormat="1" x14ac:dyDescent="0.25">
      <c r="A133" s="22"/>
      <c r="B133" s="62"/>
      <c r="C133" s="102"/>
      <c r="D133" s="35"/>
      <c r="E133" s="36"/>
      <c r="F133" s="82"/>
      <c r="G133" s="34"/>
      <c r="H133" s="35"/>
      <c r="I133" s="36"/>
    </row>
    <row r="134" spans="1:9" s="2" customFormat="1" x14ac:dyDescent="0.25">
      <c r="A134" s="47" t="s">
        <v>21</v>
      </c>
      <c r="B134" s="35"/>
      <c r="C134" s="65"/>
      <c r="D134" s="35"/>
      <c r="E134" s="36"/>
      <c r="F134" s="82"/>
      <c r="G134" s="34"/>
      <c r="H134" s="35"/>
      <c r="I134" s="36"/>
    </row>
    <row r="135" spans="1:9" s="2" customFormat="1" ht="6.75" customHeight="1" x14ac:dyDescent="0.25">
      <c r="A135" s="54"/>
      <c r="B135" s="35"/>
      <c r="C135" s="65"/>
      <c r="D135" s="35"/>
      <c r="E135" s="36"/>
      <c r="F135" s="82"/>
      <c r="G135" s="35"/>
      <c r="H135" s="36"/>
      <c r="I135" s="36"/>
    </row>
    <row r="136" spans="1:9" s="2" customFormat="1" x14ac:dyDescent="0.25">
      <c r="A136" s="112" t="s">
        <v>108</v>
      </c>
      <c r="B136" s="62" t="s">
        <v>19</v>
      </c>
      <c r="C136" s="65">
        <f>3000000</f>
        <v>3000000</v>
      </c>
      <c r="D136" s="35"/>
      <c r="E136" s="36"/>
      <c r="F136" s="82">
        <f t="shared" ref="F136" si="8">G136/C136</f>
        <v>0</v>
      </c>
      <c r="G136" s="35"/>
      <c r="H136" s="35"/>
      <c r="I136" s="85" t="s">
        <v>33</v>
      </c>
    </row>
    <row r="137" spans="1:9" s="2" customFormat="1" x14ac:dyDescent="0.25">
      <c r="A137" s="22"/>
      <c r="B137" s="62"/>
      <c r="C137" s="65"/>
      <c r="D137" s="22"/>
      <c r="E137" s="49"/>
      <c r="F137" s="82"/>
      <c r="G137" s="52"/>
      <c r="H137" s="22"/>
      <c r="I137" s="24"/>
    </row>
    <row r="138" spans="1:9" s="2" customFormat="1" x14ac:dyDescent="0.25">
      <c r="A138" s="22"/>
      <c r="B138" s="62"/>
      <c r="C138" s="65"/>
      <c r="D138" s="22"/>
      <c r="E138" s="49"/>
      <c r="F138" s="82"/>
      <c r="G138" s="52"/>
      <c r="H138" s="22"/>
      <c r="I138" s="24"/>
    </row>
    <row r="139" spans="1:9" s="2" customFormat="1" x14ac:dyDescent="0.25">
      <c r="A139" s="8"/>
      <c r="B139" s="78"/>
      <c r="C139" s="70"/>
      <c r="D139" s="41"/>
      <c r="E139" s="56"/>
      <c r="F139" s="86"/>
      <c r="G139" s="70"/>
      <c r="H139" s="41"/>
      <c r="I139" s="57"/>
    </row>
    <row r="140" spans="1:9" s="2" customFormat="1" x14ac:dyDescent="0.25">
      <c r="A140" s="20"/>
      <c r="B140" s="51"/>
      <c r="C140" s="58"/>
      <c r="D140" s="20"/>
      <c r="E140" s="20"/>
      <c r="F140" s="50"/>
      <c r="G140" s="58"/>
      <c r="H140" s="20"/>
      <c r="I140" s="59"/>
    </row>
    <row r="141" spans="1:9" s="2" customFormat="1" x14ac:dyDescent="0.25">
      <c r="A141" s="60" t="s">
        <v>0</v>
      </c>
      <c r="B141" s="51"/>
      <c r="C141" s="58"/>
      <c r="D141" s="20"/>
      <c r="E141" s="20"/>
      <c r="F141" s="50"/>
      <c r="G141" s="58"/>
      <c r="H141" s="20"/>
      <c r="I141" s="59"/>
    </row>
    <row r="142" spans="1:9" s="2" customFormat="1" x14ac:dyDescent="0.25">
      <c r="A142" s="28"/>
      <c r="B142" s="29"/>
      <c r="C142" s="30"/>
      <c r="D142" s="31"/>
      <c r="E142" s="32" t="s">
        <v>6</v>
      </c>
      <c r="F142" s="119" t="s">
        <v>9</v>
      </c>
      <c r="G142" s="119"/>
      <c r="H142" s="33" t="s">
        <v>16</v>
      </c>
      <c r="I142" s="30"/>
    </row>
    <row r="143" spans="1:9" s="2" customFormat="1" x14ac:dyDescent="0.25">
      <c r="A143" s="34" t="s">
        <v>2</v>
      </c>
      <c r="B143" s="34" t="s">
        <v>3</v>
      </c>
      <c r="C143" s="35" t="s">
        <v>4</v>
      </c>
      <c r="D143" s="36" t="s">
        <v>5</v>
      </c>
      <c r="E143" s="37" t="s">
        <v>7</v>
      </c>
      <c r="F143" s="33" t="s">
        <v>10</v>
      </c>
      <c r="G143" s="81" t="s">
        <v>12</v>
      </c>
      <c r="H143" s="35" t="s">
        <v>14</v>
      </c>
      <c r="I143" s="35" t="s">
        <v>15</v>
      </c>
    </row>
    <row r="144" spans="1:9" s="2" customFormat="1" x14ac:dyDescent="0.25">
      <c r="A144" s="67"/>
      <c r="B144" s="13"/>
      <c r="C144" s="8"/>
      <c r="D144" s="6"/>
      <c r="E144" s="44" t="s">
        <v>8</v>
      </c>
      <c r="F144" s="46" t="s">
        <v>11</v>
      </c>
      <c r="G144" s="44" t="s">
        <v>13</v>
      </c>
      <c r="H144" s="46" t="s">
        <v>17</v>
      </c>
      <c r="I144" s="8"/>
    </row>
    <row r="145" spans="1:9" s="2" customFormat="1" x14ac:dyDescent="0.25">
      <c r="A145" s="103" t="s">
        <v>109</v>
      </c>
      <c r="B145" s="62"/>
      <c r="C145" s="58"/>
      <c r="D145" s="22"/>
      <c r="E145" s="20"/>
      <c r="F145" s="63"/>
      <c r="G145" s="58"/>
      <c r="H145" s="22"/>
      <c r="I145" s="24"/>
    </row>
    <row r="146" spans="1:9" s="2" customFormat="1" x14ac:dyDescent="0.25">
      <c r="A146" s="104" t="s">
        <v>110</v>
      </c>
      <c r="B146" s="62"/>
      <c r="C146" s="58"/>
      <c r="D146" s="22"/>
      <c r="E146" s="20"/>
      <c r="F146" s="63"/>
      <c r="G146" s="58"/>
      <c r="H146" s="22"/>
      <c r="I146" s="24"/>
    </row>
    <row r="147" spans="1:9" s="2" customFormat="1" x14ac:dyDescent="0.25">
      <c r="A147" s="76" t="s">
        <v>111</v>
      </c>
      <c r="B147" s="62" t="s">
        <v>19</v>
      </c>
      <c r="C147" s="58">
        <f>100000</f>
        <v>100000</v>
      </c>
      <c r="D147" s="22"/>
      <c r="E147" s="20"/>
      <c r="F147" s="63">
        <f>G147/C147</f>
        <v>0</v>
      </c>
      <c r="G147" s="58"/>
      <c r="H147" s="22"/>
      <c r="I147" s="85" t="s">
        <v>33</v>
      </c>
    </row>
    <row r="148" spans="1:9" s="2" customFormat="1" x14ac:dyDescent="0.25">
      <c r="A148" s="76" t="s">
        <v>112</v>
      </c>
      <c r="B148" s="62" t="s">
        <v>19</v>
      </c>
      <c r="C148" s="58">
        <f>70000</f>
        <v>70000</v>
      </c>
      <c r="D148" s="22"/>
      <c r="E148" s="20"/>
      <c r="F148" s="63">
        <f t="shared" ref="F148" si="9">G148/C148</f>
        <v>0</v>
      </c>
      <c r="G148" s="58"/>
      <c r="H148" s="22"/>
      <c r="I148" s="85" t="s">
        <v>33</v>
      </c>
    </row>
    <row r="149" spans="1:9" s="2" customFormat="1" x14ac:dyDescent="0.25">
      <c r="A149" s="48"/>
      <c r="B149" s="62"/>
      <c r="C149" s="58"/>
      <c r="D149" s="22"/>
      <c r="E149" s="20"/>
      <c r="F149" s="63"/>
      <c r="G149" s="58"/>
      <c r="H149" s="22"/>
      <c r="I149" s="24"/>
    </row>
    <row r="150" spans="1:9" s="2" customFormat="1" x14ac:dyDescent="0.25">
      <c r="A150" s="48"/>
      <c r="B150" s="62"/>
      <c r="C150" s="58"/>
      <c r="D150" s="22"/>
      <c r="E150" s="20"/>
      <c r="F150" s="63"/>
      <c r="G150" s="58"/>
      <c r="H150" s="22"/>
      <c r="I150" s="24"/>
    </row>
    <row r="151" spans="1:9" s="2" customFormat="1" x14ac:dyDescent="0.25">
      <c r="A151" s="40"/>
      <c r="B151" s="78"/>
      <c r="C151" s="70"/>
      <c r="D151" s="41"/>
      <c r="E151" s="56"/>
      <c r="F151" s="79"/>
      <c r="G151" s="70"/>
      <c r="H151" s="41"/>
      <c r="I151" s="57"/>
    </row>
    <row r="152" spans="1:9" s="2" customFormat="1" x14ac:dyDescent="0.25">
      <c r="A152" s="48"/>
      <c r="B152" s="51"/>
      <c r="C152" s="58"/>
      <c r="D152" s="20"/>
      <c r="E152" s="20"/>
      <c r="F152" s="50"/>
      <c r="G152" s="58"/>
      <c r="H152" s="20"/>
      <c r="I152" s="24"/>
    </row>
    <row r="153" spans="1:9" s="2" customFormat="1" x14ac:dyDescent="0.25">
      <c r="A153" s="48"/>
      <c r="B153" s="51"/>
      <c r="C153" s="58"/>
      <c r="D153" s="20"/>
      <c r="E153" s="20"/>
      <c r="F153" s="50"/>
      <c r="G153" s="58"/>
      <c r="H153" s="20"/>
      <c r="I153" s="24"/>
    </row>
    <row r="154" spans="1:9" s="2" customFormat="1" x14ac:dyDescent="0.25">
      <c r="A154" s="48" t="s">
        <v>22</v>
      </c>
      <c r="B154" s="51"/>
      <c r="C154" s="58"/>
      <c r="D154" s="20"/>
      <c r="E154" s="20"/>
      <c r="F154" s="50"/>
      <c r="G154" s="58"/>
      <c r="H154" s="20"/>
      <c r="I154" s="24"/>
    </row>
    <row r="155" spans="1:9" s="2" customFormat="1" x14ac:dyDescent="0.25">
      <c r="A155" s="48" t="s">
        <v>23</v>
      </c>
      <c r="B155" s="51"/>
      <c r="C155" s="58"/>
      <c r="D155" s="20"/>
      <c r="E155" s="20"/>
      <c r="F155" s="50"/>
      <c r="G155" s="58"/>
      <c r="H155" s="20"/>
      <c r="I155" s="24"/>
    </row>
    <row r="156" spans="1:9" s="2" customFormat="1" x14ac:dyDescent="0.25">
      <c r="A156" s="48"/>
      <c r="B156" s="51"/>
      <c r="C156" s="58"/>
      <c r="D156" s="20"/>
      <c r="E156" s="20"/>
      <c r="F156" s="50"/>
      <c r="G156" s="58"/>
      <c r="H156" s="20"/>
      <c r="I156" s="24"/>
    </row>
    <row r="157" spans="1:9" s="2" customFormat="1" x14ac:dyDescent="0.25">
      <c r="A157" s="48"/>
      <c r="B157" s="51"/>
      <c r="C157" s="58"/>
      <c r="D157" s="20"/>
      <c r="E157" s="20"/>
      <c r="F157" s="50"/>
      <c r="G157" s="58"/>
      <c r="H157" s="20"/>
      <c r="I157" s="24"/>
    </row>
    <row r="158" spans="1:9" s="2" customFormat="1" ht="16.5" x14ac:dyDescent="0.35">
      <c r="A158" s="73" t="s">
        <v>120</v>
      </c>
      <c r="B158" s="51"/>
      <c r="C158" s="58"/>
      <c r="D158" s="20"/>
      <c r="E158" s="20"/>
      <c r="F158" s="117" t="s">
        <v>121</v>
      </c>
      <c r="G158" s="117"/>
      <c r="H158" s="117"/>
      <c r="I158" s="121"/>
    </row>
    <row r="159" spans="1:9" s="2" customFormat="1" x14ac:dyDescent="0.25">
      <c r="A159" s="25" t="s">
        <v>119</v>
      </c>
      <c r="B159" s="51"/>
      <c r="C159" s="58"/>
      <c r="D159" s="20"/>
      <c r="E159" s="20"/>
      <c r="F159" s="50"/>
      <c r="G159" s="118" t="s">
        <v>24</v>
      </c>
      <c r="H159" s="118"/>
      <c r="I159" s="24"/>
    </row>
    <row r="160" spans="1:9" s="2" customFormat="1" x14ac:dyDescent="0.25">
      <c r="A160" s="48"/>
      <c r="B160" s="51"/>
      <c r="C160" s="58"/>
      <c r="D160" s="20"/>
      <c r="E160" s="20"/>
      <c r="F160" s="50"/>
      <c r="G160" s="58"/>
      <c r="H160" s="20"/>
      <c r="I160" s="24"/>
    </row>
    <row r="161" spans="1:9" s="2" customFormat="1" x14ac:dyDescent="0.25">
      <c r="A161" s="48"/>
      <c r="B161" s="51"/>
      <c r="C161" s="58"/>
      <c r="D161" s="20"/>
      <c r="E161" s="20"/>
      <c r="F161" s="50"/>
      <c r="G161" s="58"/>
      <c r="H161" s="20"/>
      <c r="I161" s="24"/>
    </row>
    <row r="162" spans="1:9" s="2" customFormat="1" x14ac:dyDescent="0.25">
      <c r="A162" s="1"/>
      <c r="D162" s="20"/>
      <c r="E162" s="20"/>
      <c r="F162" s="50"/>
      <c r="G162" s="58"/>
      <c r="H162" s="20"/>
      <c r="I162" s="24"/>
    </row>
    <row r="163" spans="1:9" s="2" customFormat="1" x14ac:dyDescent="0.25">
      <c r="A163" s="1"/>
      <c r="D163" s="20"/>
      <c r="E163" s="20"/>
      <c r="F163" s="50"/>
      <c r="G163" s="58"/>
      <c r="H163" s="20"/>
      <c r="I163" s="24"/>
    </row>
    <row r="164" spans="1:9" s="2" customFormat="1" x14ac:dyDescent="0.25">
      <c r="A164" s="1"/>
      <c r="C164" s="58"/>
      <c r="D164" s="20"/>
      <c r="E164" s="20"/>
      <c r="F164" s="50"/>
      <c r="G164" s="58"/>
      <c r="H164" s="20"/>
      <c r="I164" s="24"/>
    </row>
    <row r="165" spans="1:9" s="2" customFormat="1" x14ac:dyDescent="0.25">
      <c r="A165" s="1"/>
      <c r="C165" s="58"/>
      <c r="D165" s="20"/>
      <c r="E165" s="20"/>
      <c r="F165" s="50"/>
      <c r="G165" s="58"/>
      <c r="H165" s="20"/>
      <c r="I165" s="24"/>
    </row>
    <row r="166" spans="1:9" s="2" customFormat="1" x14ac:dyDescent="0.25">
      <c r="A166" s="48"/>
      <c r="B166" s="51"/>
      <c r="C166" s="58"/>
      <c r="D166" s="20"/>
      <c r="E166" s="20"/>
      <c r="F166" s="50"/>
      <c r="G166" s="58"/>
      <c r="H166" s="20"/>
      <c r="I166" s="24"/>
    </row>
    <row r="167" spans="1:9" s="2" customFormat="1" x14ac:dyDescent="0.25">
      <c r="A167" s="48"/>
      <c r="B167" s="51"/>
      <c r="C167" s="58"/>
      <c r="D167" s="20"/>
      <c r="E167" s="20"/>
      <c r="F167" s="50"/>
      <c r="G167" s="58"/>
      <c r="H167" s="20"/>
      <c r="I167" s="24"/>
    </row>
    <row r="168" spans="1:9" s="2" customFormat="1" x14ac:dyDescent="0.25">
      <c r="A168" s="48"/>
      <c r="B168" s="51"/>
      <c r="C168" s="58"/>
      <c r="D168" s="20"/>
      <c r="E168" s="20"/>
      <c r="F168" s="50"/>
      <c r="G168" s="58"/>
      <c r="H168" s="20"/>
      <c r="I168" s="24"/>
    </row>
    <row r="169" spans="1:9" s="2" customFormat="1" x14ac:dyDescent="0.25">
      <c r="A169" s="48"/>
      <c r="B169" s="51"/>
      <c r="C169" s="58"/>
      <c r="D169" s="20"/>
      <c r="E169" s="20"/>
      <c r="F169" s="50"/>
      <c r="G169" s="58"/>
      <c r="H169" s="20"/>
      <c r="I169" s="24"/>
    </row>
    <row r="170" spans="1:9" s="2" customFormat="1" x14ac:dyDescent="0.25">
      <c r="A170" s="48"/>
      <c r="B170" s="51"/>
      <c r="C170" s="58"/>
      <c r="D170" s="20"/>
      <c r="E170" s="20"/>
      <c r="F170" s="50"/>
      <c r="G170" s="58"/>
      <c r="H170" s="20"/>
      <c r="I170" s="24"/>
    </row>
    <row r="171" spans="1:9" s="2" customFormat="1" x14ac:dyDescent="0.25">
      <c r="A171" s="48"/>
      <c r="B171" s="51"/>
      <c r="C171" s="58"/>
      <c r="D171" s="20"/>
      <c r="E171" s="20"/>
      <c r="F171" s="50"/>
      <c r="G171" s="58"/>
      <c r="H171" s="20"/>
      <c r="I171" s="24"/>
    </row>
    <row r="172" spans="1:9" x14ac:dyDescent="0.25">
      <c r="A172" s="1"/>
      <c r="B172" s="2"/>
      <c r="C172" s="2"/>
      <c r="D172" s="20"/>
      <c r="E172" s="20"/>
      <c r="F172" s="50"/>
      <c r="G172" s="58"/>
      <c r="H172" s="20"/>
      <c r="I172" s="49"/>
    </row>
    <row r="173" spans="1:9" s="2" customFormat="1" x14ac:dyDescent="0.25">
      <c r="A173" s="13"/>
      <c r="B173" s="5"/>
      <c r="C173" s="5"/>
      <c r="D173" s="56"/>
      <c r="E173" s="56"/>
      <c r="F173" s="88"/>
      <c r="G173" s="70"/>
      <c r="H173" s="56"/>
      <c r="I173" s="42"/>
    </row>
    <row r="174" spans="1:9" s="2" customFormat="1" x14ac:dyDescent="0.25">
      <c r="A174" s="60"/>
      <c r="B174" s="51"/>
      <c r="C174" s="58"/>
      <c r="D174" s="20"/>
      <c r="E174" s="20"/>
      <c r="F174" s="50"/>
      <c r="G174" s="58"/>
      <c r="H174" s="20"/>
      <c r="I174" s="20"/>
    </row>
    <row r="175" spans="1:9" s="2" customFormat="1" x14ac:dyDescent="0.25">
      <c r="A175" s="60"/>
      <c r="B175" s="51"/>
      <c r="C175" s="58"/>
      <c r="D175" s="20"/>
      <c r="E175" s="20"/>
      <c r="F175" s="50"/>
      <c r="G175" s="58"/>
      <c r="H175" s="20"/>
      <c r="I175" s="20"/>
    </row>
    <row r="176" spans="1:9" s="2" customFormat="1" x14ac:dyDescent="0.25">
      <c r="A176" s="89" t="s">
        <v>27</v>
      </c>
      <c r="B176" s="92">
        <f>C17+C18+C19+C20+C21+C22+C23+C24+C25+C29+C30+C31+C32+C33+C34+C35+C41+C42+C43+C44+C47+C48+C49+C50+C51+C52+C53</f>
        <v>2890000</v>
      </c>
      <c r="C176" s="58"/>
      <c r="D176" s="20"/>
      <c r="E176" s="20"/>
      <c r="F176" s="50"/>
      <c r="I176" s="20"/>
    </row>
    <row r="177" spans="1:9" s="2" customFormat="1" x14ac:dyDescent="0.25">
      <c r="A177" s="89" t="s">
        <v>34</v>
      </c>
      <c r="B177" s="92">
        <f>C59+C62+C65+C67+C69+C76+C79+C81+C83+C86+C88+C91+C94+C97+C100+C102+C110+C114+C115+C116+C117+C120+C121+C122+C123+C124+C125+C126+C127+C128+C129+C130+C131</f>
        <v>34770889</v>
      </c>
      <c r="C177" s="58"/>
      <c r="D177" s="20"/>
      <c r="E177" s="20"/>
      <c r="F177" s="50"/>
      <c r="I177" s="20"/>
    </row>
    <row r="178" spans="1:9" s="2" customFormat="1" x14ac:dyDescent="0.25">
      <c r="A178" s="90" t="s">
        <v>35</v>
      </c>
      <c r="B178" s="91">
        <f>C136+C147+C148</f>
        <v>3170000</v>
      </c>
      <c r="C178" s="20"/>
      <c r="D178" s="20"/>
      <c r="E178" s="20"/>
      <c r="F178" s="20"/>
      <c r="G178" s="20"/>
      <c r="H178" s="20"/>
      <c r="I178" s="20"/>
    </row>
    <row r="179" spans="1:9" s="2" customFormat="1" x14ac:dyDescent="0.25">
      <c r="A179" s="48"/>
      <c r="B179" s="91">
        <f>SUM(B176:B178)</f>
        <v>40830889</v>
      </c>
      <c r="C179" s="20"/>
      <c r="D179" s="20"/>
      <c r="E179" s="20"/>
      <c r="F179" s="20"/>
      <c r="G179" s="20"/>
      <c r="H179" s="20"/>
      <c r="I179" s="20"/>
    </row>
    <row r="180" spans="1:9" s="2" customFormat="1" x14ac:dyDescent="0.25">
      <c r="A180" s="20"/>
      <c r="B180" s="20"/>
      <c r="C180" s="20"/>
      <c r="D180" s="20"/>
      <c r="E180" s="20"/>
      <c r="F180" s="20"/>
      <c r="G180" s="20"/>
      <c r="H180" s="20"/>
      <c r="I180" s="20"/>
    </row>
    <row r="181" spans="1:9" s="2" customFormat="1" x14ac:dyDescent="0.25">
      <c r="A181" s="20"/>
      <c r="B181" s="20"/>
      <c r="C181" s="20"/>
      <c r="D181" s="20"/>
      <c r="E181" s="20"/>
      <c r="F181" s="20"/>
      <c r="G181" s="20"/>
      <c r="H181" s="20"/>
      <c r="I181" s="20"/>
    </row>
    <row r="182" spans="1:9" s="2" customFormat="1" x14ac:dyDescent="0.25">
      <c r="A182" s="20"/>
      <c r="B182" s="20"/>
      <c r="C182" s="20"/>
      <c r="D182" s="20"/>
      <c r="E182" s="20"/>
      <c r="F182" s="20"/>
      <c r="G182" s="20"/>
      <c r="H182" s="20"/>
      <c r="I182" s="20"/>
    </row>
    <row r="183" spans="1:9" s="2" customFormat="1" x14ac:dyDescent="0.25">
      <c r="A183" s="20"/>
      <c r="B183" s="20"/>
      <c r="C183" s="20"/>
      <c r="D183" s="20"/>
      <c r="E183" s="20"/>
      <c r="F183" s="20"/>
      <c r="G183" s="20"/>
      <c r="H183" s="20"/>
      <c r="I183" s="20"/>
    </row>
    <row r="184" spans="1:9" s="2" customFormat="1" x14ac:dyDescent="0.25">
      <c r="A184" s="20"/>
      <c r="B184" s="20"/>
      <c r="C184" s="20"/>
      <c r="D184" s="20"/>
      <c r="E184" s="20"/>
      <c r="F184" s="20"/>
      <c r="G184" s="20"/>
      <c r="H184" s="20"/>
      <c r="I184" s="20"/>
    </row>
    <row r="185" spans="1:9" s="2" customFormat="1" x14ac:dyDescent="0.25">
      <c r="A185" s="60"/>
      <c r="B185" s="51"/>
      <c r="C185" s="58"/>
      <c r="D185" s="20"/>
      <c r="E185" s="20"/>
      <c r="F185" s="50"/>
      <c r="G185" s="58"/>
      <c r="H185" s="20"/>
      <c r="I185" s="20"/>
    </row>
    <row r="186" spans="1:9" s="2" customFormat="1" x14ac:dyDescent="0.25">
      <c r="A186" s="20"/>
      <c r="B186" s="51"/>
      <c r="C186" s="58"/>
      <c r="D186" s="20"/>
      <c r="E186" s="20"/>
      <c r="F186" s="50"/>
      <c r="G186" s="58"/>
      <c r="H186" s="20"/>
      <c r="I186" s="20"/>
    </row>
    <row r="187" spans="1:9" s="2" customFormat="1" x14ac:dyDescent="0.25">
      <c r="A187" s="60"/>
      <c r="B187" s="51"/>
      <c r="C187" s="58"/>
      <c r="D187" s="20"/>
      <c r="E187" s="20"/>
      <c r="F187" s="50"/>
      <c r="G187" s="58"/>
      <c r="H187" s="20"/>
      <c r="I187" s="20"/>
    </row>
    <row r="188" spans="1:9" s="2" customFormat="1" x14ac:dyDescent="0.25">
      <c r="A188" s="60"/>
      <c r="B188" s="51"/>
      <c r="C188" s="58"/>
      <c r="D188" s="20"/>
      <c r="E188" s="20"/>
      <c r="F188" s="50"/>
      <c r="G188" s="58"/>
      <c r="H188" s="20"/>
      <c r="I188" s="20"/>
    </row>
    <row r="189" spans="1:9" s="2" customFormat="1" x14ac:dyDescent="0.25">
      <c r="A189" s="20"/>
      <c r="B189" s="51"/>
      <c r="C189" s="58"/>
      <c r="D189" s="20"/>
      <c r="E189" s="20"/>
      <c r="F189" s="50"/>
      <c r="G189" s="58"/>
      <c r="H189" s="20"/>
      <c r="I189" s="20"/>
    </row>
    <row r="190" spans="1:9" s="2" customFormat="1" x14ac:dyDescent="0.25">
      <c r="A190" s="20"/>
      <c r="B190" s="51"/>
      <c r="C190" s="58"/>
      <c r="D190" s="20"/>
      <c r="E190" s="20"/>
      <c r="F190" s="50"/>
      <c r="G190" s="58"/>
      <c r="H190" s="20"/>
      <c r="I190" s="20"/>
    </row>
    <row r="191" spans="1:9" s="2" customFormat="1" x14ac:dyDescent="0.25">
      <c r="C191" s="10"/>
      <c r="F191" s="9"/>
    </row>
    <row r="192" spans="1:9" s="2" customFormat="1" x14ac:dyDescent="0.25">
      <c r="B192" s="3"/>
      <c r="C192" s="10"/>
      <c r="F192" s="9"/>
      <c r="G192" s="10"/>
    </row>
    <row r="193" spans="1:9 16384:16384" s="2" customFormat="1" x14ac:dyDescent="0.25">
      <c r="A193" s="11"/>
      <c r="B193" s="3"/>
      <c r="C193" s="10"/>
      <c r="F193" s="9"/>
      <c r="G193" s="10"/>
    </row>
    <row r="194" spans="1:9 16384:16384" s="2" customFormat="1" x14ac:dyDescent="0.25">
      <c r="A194" s="11"/>
      <c r="B194" s="3"/>
      <c r="C194" s="10"/>
      <c r="F194" s="9"/>
      <c r="G194" s="10"/>
    </row>
    <row r="195" spans="1:9 16384:16384" s="2" customFormat="1" x14ac:dyDescent="0.25">
      <c r="A195" s="11"/>
      <c r="B195" s="3"/>
      <c r="C195" s="10"/>
      <c r="D195" s="14" t="e">
        <f>C14+C19+C22+C25+C28+#REF!+#REF!+#REF!+#REF!+#REF!+#REF!+C59+C65+C67+#REF!+#REF!+C81+C84+C88+C104+#REF!+C137+#REF!</f>
        <v>#REF!</v>
      </c>
      <c r="F195" s="9"/>
      <c r="G195" s="10"/>
    </row>
    <row r="196" spans="1:9 16384:16384" s="2" customFormat="1" x14ac:dyDescent="0.25">
      <c r="A196" s="11"/>
      <c r="B196" s="3"/>
      <c r="C196" s="10"/>
      <c r="D196" s="14" t="e">
        <f>G14+G19+G22+G25+G28+#REF!+#REF!+#REF!+#REF!+#REF!+#REF!+G59+G65+G67+#REF!+#REF!+G81+G84++G88+G104+#REF!+G137+#REF!</f>
        <v>#REF!</v>
      </c>
      <c r="F196" s="9"/>
      <c r="G196" s="10"/>
    </row>
    <row r="197" spans="1:9 16384:16384" s="2" customFormat="1" x14ac:dyDescent="0.25">
      <c r="B197" s="3"/>
      <c r="C197" s="10"/>
      <c r="D197" s="16" t="e">
        <f>D196/D195</f>
        <v>#REF!</v>
      </c>
      <c r="F197" s="9"/>
      <c r="G197" s="10"/>
    </row>
    <row r="198" spans="1:9 16384:16384" x14ac:dyDescent="0.25">
      <c r="A198" s="11"/>
      <c r="B198" s="3"/>
      <c r="C198" s="10"/>
      <c r="D198" s="2"/>
      <c r="E198" s="2"/>
      <c r="F198" s="9"/>
      <c r="G198" s="10"/>
      <c r="H198" s="2"/>
      <c r="I198" s="2"/>
    </row>
    <row r="199" spans="1:9 16384:16384" x14ac:dyDescent="0.25">
      <c r="A199" s="11"/>
      <c r="B199" s="3"/>
      <c r="C199" s="10"/>
      <c r="D199" s="2"/>
      <c r="E199" s="2"/>
      <c r="F199" s="9"/>
      <c r="G199" s="10"/>
      <c r="H199" s="2"/>
      <c r="I199" s="2"/>
    </row>
    <row r="200" spans="1:9 16384:16384" x14ac:dyDescent="0.25">
      <c r="A200" s="11"/>
      <c r="B200" s="3"/>
      <c r="C200" s="10"/>
      <c r="D200" s="2"/>
      <c r="E200" s="2"/>
      <c r="F200" s="9"/>
      <c r="G200" s="10"/>
      <c r="H200" s="2"/>
      <c r="I200" s="2"/>
    </row>
    <row r="201" spans="1:9 16384:16384" x14ac:dyDescent="0.25">
      <c r="A201" s="11"/>
      <c r="B201" s="3"/>
      <c r="C201" s="10"/>
      <c r="D201" s="2"/>
      <c r="E201" s="2"/>
      <c r="F201" s="9"/>
      <c r="G201" s="10"/>
      <c r="H201" s="2"/>
      <c r="I201" s="2"/>
    </row>
    <row r="202" spans="1:9 16384:16384" x14ac:dyDescent="0.25">
      <c r="A202" s="2"/>
      <c r="B202" s="3"/>
      <c r="C202" s="10"/>
      <c r="D202" s="2"/>
      <c r="E202" s="2"/>
      <c r="F202" s="9"/>
      <c r="G202" s="10"/>
      <c r="H202" s="2"/>
      <c r="I202" s="2"/>
      <c r="XFD202" t="s">
        <v>25</v>
      </c>
    </row>
  </sheetData>
  <mergeCells count="9">
    <mergeCell ref="G159:H159"/>
    <mergeCell ref="F8:G8"/>
    <mergeCell ref="A3:I3"/>
    <mergeCell ref="A4:I4"/>
    <mergeCell ref="F73:G73"/>
    <mergeCell ref="F38:G38"/>
    <mergeCell ref="F107:G107"/>
    <mergeCell ref="F142:G142"/>
    <mergeCell ref="F158:I158"/>
  </mergeCells>
  <pageMargins left="0.39370078740157483" right="0.23622047244094491" top="0.74803149606299213" bottom="0.74803149606299213" header="0.31496062992125984" footer="0.31496062992125984"/>
  <pageSetup paperSize="146" orientation="landscape" horizontalDpi="300" verticalDpi="300" r:id="rId1"/>
  <headerFooter>
    <oddFooter>&amp;L&amp;"Times New Roman,Italic"&amp;8 SMJEM20%IRAUTILIZATION2021&amp;C&amp;"Times New Roman,Italic"&amp;8&amp;P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1stqtr2021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MBO-LGU</dc:creator>
  <cp:lastModifiedBy>BAC</cp:lastModifiedBy>
  <cp:lastPrinted>2021-04-19T01:00:58Z</cp:lastPrinted>
  <dcterms:created xsi:type="dcterms:W3CDTF">2014-07-10T01:53:47Z</dcterms:created>
  <dcterms:modified xsi:type="dcterms:W3CDTF">2021-05-24T00:56:34Z</dcterms:modified>
  <cp:contentStatus/>
</cp:coreProperties>
</file>